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REIDD2\Desktop\"/>
    </mc:Choice>
  </mc:AlternateContent>
  <xr:revisionPtr revIDLastSave="0" documentId="8_{F8157043-AD33-4CA0-8B4E-57802CAC99EE}" xr6:coauthVersionLast="47" xr6:coauthVersionMax="47" xr10:uidLastSave="{00000000-0000-0000-0000-000000000000}"/>
  <bookViews>
    <workbookView xWindow="-120" yWindow="-120" windowWidth="29040" windowHeight="15840" tabRatio="944" xr2:uid="{00000000-000D-0000-FFFF-FFFF00000000}"/>
  </bookViews>
  <sheets>
    <sheet name="Instructions" sheetId="12" r:id="rId1"/>
    <sheet name="Inputs - General information" sheetId="2" r:id="rId2"/>
    <sheet name="Inputs - Market purchases" sheetId="15" r:id="rId3"/>
    <sheet name="Inputs - Non-market purchases" sheetId="17" r:id="rId4"/>
    <sheet name="Inputs - Supply of generation" sheetId="22" r:id="rId5"/>
    <sheet name="Inputs - Exempt loads" sheetId="13" r:id="rId6"/>
    <sheet name="Declaration" sheetId="20" r:id="rId7"/>
    <sheet name="Reference" sheetId="16" state="hidden" r:id="rId8"/>
  </sheets>
  <definedNames>
    <definedName name="_Hlk88558240" localSheetId="6">Declaration!$C$25</definedName>
    <definedName name="ESSCompPeriod">Reference!$R$2:$R$4</definedName>
    <definedName name="NotApplicable">Reference!$V$2</definedName>
    <definedName name="PDRSCompPeriod">Reference!$T$2:$T$4</definedName>
    <definedName name="_xlnm.Print_Area" localSheetId="6">Declaration!$C$2:$G$24</definedName>
    <definedName name="_xlnm.Print_Area" localSheetId="5">'Inputs - Exempt loads'!$C$2:$M$37</definedName>
    <definedName name="_xlnm.Print_Area" localSheetId="1">'Inputs - General information'!$C$2:$D$16</definedName>
    <definedName name="_xlnm.Print_Area" localSheetId="2">'Inputs - Market purchases'!$C$2:$E$32</definedName>
    <definedName name="_xlnm.Print_Area" localSheetId="3">'Inputs - Non-market purchases'!$C$2:$E$32</definedName>
    <definedName name="_xlnm.Print_Area" localSheetId="4">'Inputs - Supply of generation'!$C$2:$E$32</definedName>
    <definedName name="_xlnm.Print_Area" localSheetId="0">Instructions!$C$2:$C$9</definedName>
    <definedName name="_xlnm.Print_Titles" localSheetId="5">'Inputs - Exempt loads'!$13:$13</definedName>
    <definedName name="Z_913605AC_D136_4A0A_8E82_DAEAF9064D14_.wvu.PrintArea" localSheetId="6" hidden="1">Declaration!$B$1:$H$26</definedName>
    <definedName name="Z_913605AC_D136_4A0A_8E82_DAEAF9064D14_.wvu.PrintArea" localSheetId="5" hidden="1">'Inputs - Exempt loads'!$B$1:$M$37</definedName>
    <definedName name="Z_913605AC_D136_4A0A_8E82_DAEAF9064D14_.wvu.PrintArea" localSheetId="2" hidden="1">'Inputs - Market purchases'!$B$1:$E$33</definedName>
    <definedName name="Z_913605AC_D136_4A0A_8E82_DAEAF9064D14_.wvu.PrintArea" localSheetId="3" hidden="1">'Inputs - Non-market purchases'!$B$1:$E$33</definedName>
    <definedName name="Z_913605AC_D136_4A0A_8E82_DAEAF9064D14_.wvu.PrintArea" localSheetId="4" hidden="1">'Inputs - Supply of generation'!$B$1:$E$33</definedName>
    <definedName name="Z_913605AC_D136_4A0A_8E82_DAEAF9064D14_.wvu.PrintTitles" localSheetId="5" hidden="1">'Inputs - Exempt loads'!$13:$13</definedName>
    <definedName name="Z_9153F490_90DC_44D7_B691_47185A46BAC4_.wvu.PrintArea" localSheetId="6" hidden="1">Declaration!$B$1:$H$20</definedName>
    <definedName name="Z_9153F490_90DC_44D7_B691_47185A46BAC4_.wvu.PrintArea" localSheetId="5" hidden="1">'Inputs - Exempt loads'!$B$1:$M$38</definedName>
    <definedName name="Z_9153F490_90DC_44D7_B691_47185A46BAC4_.wvu.PrintArea" localSheetId="1" hidden="1">'Inputs - General information'!$C$2:$D$16</definedName>
    <definedName name="Z_9153F490_90DC_44D7_B691_47185A46BAC4_.wvu.PrintArea" localSheetId="2" hidden="1">'Inputs - Market purchases'!$B$1:$E$33</definedName>
    <definedName name="Z_9153F490_90DC_44D7_B691_47185A46BAC4_.wvu.PrintArea" localSheetId="3" hidden="1">'Inputs - Non-market purchases'!$B$1:$E$33</definedName>
    <definedName name="Z_9153F490_90DC_44D7_B691_47185A46BAC4_.wvu.PrintArea" localSheetId="4" hidden="1">'Inputs - Supply of generation'!$B$1:$E$33</definedName>
    <definedName name="Z_9153F490_90DC_44D7_B691_47185A46BAC4_.wvu.PrintArea" localSheetId="0" hidden="1">Instructions!$B$1:$L$10</definedName>
    <definedName name="Z_9153F490_90DC_44D7_B691_47185A46BAC4_.wvu.PrintTitles" localSheetId="5" hidden="1">'Inputs - Exempt loads'!$13:$13</definedName>
    <definedName name="Z_9153F490_90DC_44D7_B691_47185A46BAC4_.wvu.Rows" localSheetId="1" hidden="1">'Inputs - General information'!$83:$85</definedName>
    <definedName name="Z_CF823769_6539_4FAF_A6B5_D9BFCFDD777C_.wvu.PrintArea" localSheetId="6" hidden="1">Declaration!$B$1:$H$20</definedName>
    <definedName name="Z_CF823769_6539_4FAF_A6B5_D9BFCFDD777C_.wvu.PrintArea" localSheetId="5" hidden="1">'Inputs - Exempt loads'!$B$1:$M$38</definedName>
    <definedName name="Z_CF823769_6539_4FAF_A6B5_D9BFCFDD777C_.wvu.PrintArea" localSheetId="1" hidden="1">'Inputs - General information'!$C$2:$D$16</definedName>
    <definedName name="Z_CF823769_6539_4FAF_A6B5_D9BFCFDD777C_.wvu.PrintArea" localSheetId="2" hidden="1">'Inputs - Market purchases'!$B$1:$E$33</definedName>
    <definedName name="Z_CF823769_6539_4FAF_A6B5_D9BFCFDD777C_.wvu.PrintArea" localSheetId="3" hidden="1">'Inputs - Non-market purchases'!$B$1:$E$33</definedName>
    <definedName name="Z_CF823769_6539_4FAF_A6B5_D9BFCFDD777C_.wvu.PrintArea" localSheetId="4" hidden="1">'Inputs - Supply of generation'!$B$1:$E$33</definedName>
    <definedName name="Z_CF823769_6539_4FAF_A6B5_D9BFCFDD777C_.wvu.PrintArea" localSheetId="0" hidden="1">Instructions!$B$1:$L$10</definedName>
    <definedName name="Z_CF823769_6539_4FAF_A6B5_D9BFCFDD777C_.wvu.PrintTitles" localSheetId="5" hidden="1">'Inputs - Exempt loads'!$13:$13</definedName>
    <definedName name="Z_CF823769_6539_4FAF_A6B5_D9BFCFDD777C_.wvu.Rows" localSheetId="1" hidden="1">'Inputs - General information'!$83:$85</definedName>
  </definedNames>
  <calcPr calcId="191029"/>
  <customWorkbookViews>
    <customWorkbookView name="Bruce Green - Personal View" guid="{CF823769-6539-4FAF-A6B5-D9BFCFDD777C}" mergeInterval="0" personalView="1" maximized="1" xWindow="-11" yWindow="-11" windowWidth="1942" windowHeight="1042" tabRatio="944" activeSheetId="7"/>
    <customWorkbookView name="Fernando Johnstone - Personal View" guid="{9153F490-90DC-44D7-B691-47185A46BAC4}" mergeInterval="0" personalView="1" maximized="1" xWindow="-11" yWindow="-11" windowWidth="2902" windowHeight="1582" tabRatio="9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4" i="13" l="1"/>
  <c r="I34" i="13" s="1"/>
  <c r="J34" i="13" s="1"/>
  <c r="K34" i="13"/>
  <c r="L34" i="13" s="1"/>
  <c r="M34" i="13" s="1"/>
  <c r="H35" i="13"/>
  <c r="I35" i="13" s="1"/>
  <c r="J35" i="13" s="1"/>
  <c r="K35" i="13"/>
  <c r="L35" i="13" s="1"/>
  <c r="M35" i="13" s="1"/>
  <c r="Z3" i="16"/>
  <c r="AA3" i="16"/>
  <c r="AB3" i="16"/>
  <c r="AC3" i="16"/>
  <c r="Z4" i="16"/>
  <c r="AA4" i="16"/>
  <c r="AB4" i="16"/>
  <c r="AC4" i="16"/>
  <c r="Z5" i="16"/>
  <c r="AA5" i="16"/>
  <c r="AB5" i="16"/>
  <c r="AC5" i="16"/>
  <c r="Z6" i="16"/>
  <c r="AA6" i="16"/>
  <c r="AB6" i="16"/>
  <c r="AC6" i="16"/>
  <c r="Z7" i="16"/>
  <c r="AA7" i="16"/>
  <c r="AB7" i="16"/>
  <c r="AC7" i="16"/>
  <c r="Z8" i="16"/>
  <c r="AA8" i="16"/>
  <c r="AB8" i="16"/>
  <c r="AC8" i="16"/>
  <c r="Z9" i="16"/>
  <c r="AA9" i="16"/>
  <c r="AB9" i="16"/>
  <c r="AC9" i="16"/>
  <c r="Z10" i="16"/>
  <c r="AA10" i="16"/>
  <c r="AB10" i="16"/>
  <c r="AC10" i="16"/>
  <c r="Z11" i="16"/>
  <c r="AA11" i="16"/>
  <c r="AB11" i="16"/>
  <c r="AC11" i="16"/>
  <c r="Z12" i="16"/>
  <c r="AA12" i="16"/>
  <c r="AB12" i="16"/>
  <c r="AC12" i="16"/>
  <c r="Z13" i="16"/>
  <c r="AA13" i="16"/>
  <c r="AB13" i="16"/>
  <c r="AC13" i="16"/>
  <c r="Z14" i="16"/>
  <c r="AA14" i="16"/>
  <c r="AB14" i="16"/>
  <c r="AC14" i="16"/>
  <c r="Z15" i="16"/>
  <c r="AA15" i="16"/>
  <c r="AB15" i="16"/>
  <c r="AC15" i="16"/>
  <c r="Z16" i="16"/>
  <c r="AA16" i="16"/>
  <c r="AB16" i="16"/>
  <c r="AC16" i="16"/>
  <c r="Z17" i="16"/>
  <c r="AA17" i="16"/>
  <c r="AB17" i="16"/>
  <c r="AC17" i="16"/>
  <c r="Z18" i="16"/>
  <c r="AA18" i="16"/>
  <c r="AB18" i="16"/>
  <c r="AC18" i="16"/>
  <c r="Z19" i="16"/>
  <c r="AA19" i="16"/>
  <c r="AB19" i="16"/>
  <c r="AC19" i="16"/>
  <c r="Z20" i="16"/>
  <c r="AA20" i="16"/>
  <c r="AB20" i="16"/>
  <c r="AC20" i="16"/>
  <c r="Z21" i="16"/>
  <c r="AA21" i="16"/>
  <c r="AB21" i="16"/>
  <c r="AC21" i="16"/>
  <c r="Z22" i="16"/>
  <c r="AA22" i="16"/>
  <c r="AB22" i="16"/>
  <c r="AC22" i="16"/>
  <c r="Z23" i="16"/>
  <c r="AA23" i="16"/>
  <c r="AB23" i="16"/>
  <c r="AC23" i="16"/>
  <c r="Z24" i="16"/>
  <c r="AA24" i="16"/>
  <c r="AB24" i="16"/>
  <c r="AC24" i="16"/>
  <c r="Z25" i="16"/>
  <c r="AA25" i="16"/>
  <c r="AB25" i="16"/>
  <c r="AC25" i="16"/>
  <c r="Z26" i="16"/>
  <c r="AA26" i="16"/>
  <c r="AB26" i="16"/>
  <c r="AC26" i="16"/>
  <c r="Z27" i="16"/>
  <c r="AA27" i="16"/>
  <c r="AB27" i="16"/>
  <c r="AC27" i="16"/>
  <c r="Z28" i="16"/>
  <c r="AA28" i="16"/>
  <c r="AB28" i="16"/>
  <c r="AC28" i="16"/>
  <c r="Z29" i="16"/>
  <c r="AA29" i="16"/>
  <c r="AB29" i="16"/>
  <c r="AC29" i="16"/>
  <c r="Z30" i="16"/>
  <c r="AA30" i="16"/>
  <c r="AB30" i="16"/>
  <c r="AC30" i="16"/>
  <c r="Z31" i="16"/>
  <c r="AA31" i="16"/>
  <c r="AB31" i="16"/>
  <c r="AC31" i="16"/>
  <c r="Z32" i="16"/>
  <c r="AA32" i="16"/>
  <c r="AB32" i="16"/>
  <c r="AC32" i="16"/>
  <c r="Z33" i="16"/>
  <c r="AA33" i="16"/>
  <c r="AB33" i="16"/>
  <c r="AC33" i="16"/>
  <c r="Z34" i="16"/>
  <c r="AA34" i="16"/>
  <c r="AB34" i="16"/>
  <c r="AC34" i="16"/>
  <c r="Z35" i="16"/>
  <c r="AA35" i="16"/>
  <c r="AB35" i="16"/>
  <c r="AC35" i="16"/>
  <c r="Z36" i="16"/>
  <c r="AA36" i="16"/>
  <c r="AB36" i="16"/>
  <c r="AC36" i="16"/>
  <c r="Z37" i="16"/>
  <c r="AA37" i="16"/>
  <c r="AB37" i="16"/>
  <c r="AC37" i="16"/>
  <c r="Z38" i="16"/>
  <c r="AA38" i="16"/>
  <c r="AB38" i="16"/>
  <c r="AC38" i="16"/>
  <c r="AC2" i="16"/>
  <c r="AB2" i="16"/>
  <c r="AA2" i="16"/>
  <c r="Z2" i="16"/>
  <c r="I15" i="16" l="1"/>
  <c r="E32" i="22"/>
  <c r="E6" i="22" s="1"/>
  <c r="D32" i="22"/>
  <c r="D6" i="22" s="1"/>
  <c r="H26" i="13" l="1"/>
  <c r="I26" i="13" s="1"/>
  <c r="J26" i="13" s="1"/>
  <c r="H28" i="13"/>
  <c r="I28" i="13" s="1"/>
  <c r="J28" i="13" s="1"/>
  <c r="H31" i="13"/>
  <c r="I31" i="13" s="1"/>
  <c r="J31" i="13" s="1"/>
  <c r="K33" i="13"/>
  <c r="L33" i="13" s="1"/>
  <c r="M33" i="13" s="1"/>
  <c r="H22" i="13"/>
  <c r="I22" i="13" s="1"/>
  <c r="J22" i="13" s="1"/>
  <c r="H29" i="13"/>
  <c r="I29" i="13" s="1"/>
  <c r="J29" i="13" s="1"/>
  <c r="H20" i="13"/>
  <c r="I20" i="13" s="1"/>
  <c r="J20" i="13" s="1"/>
  <c r="H19" i="13"/>
  <c r="I19" i="13" s="1"/>
  <c r="J19" i="13" s="1"/>
  <c r="H21" i="13"/>
  <c r="I21" i="13" s="1"/>
  <c r="J21" i="13" s="1"/>
  <c r="K23" i="13"/>
  <c r="L23" i="13" s="1"/>
  <c r="M23" i="13" s="1"/>
  <c r="K26" i="13"/>
  <c r="L26" i="13" s="1"/>
  <c r="M26" i="13" s="1"/>
  <c r="K28" i="13"/>
  <c r="L28" i="13" s="1"/>
  <c r="M28" i="13" s="1"/>
  <c r="H24" i="13"/>
  <c r="I24" i="13" s="1"/>
  <c r="J24" i="13" s="1"/>
  <c r="H27" i="13"/>
  <c r="I27" i="13" s="1"/>
  <c r="J27" i="13" s="1"/>
  <c r="K31" i="13"/>
  <c r="L31" i="13" s="1"/>
  <c r="M31" i="13" s="1"/>
  <c r="H23" i="13"/>
  <c r="I23" i="13" s="1"/>
  <c r="J23" i="13" s="1"/>
  <c r="K27" i="13"/>
  <c r="L27" i="13" s="1"/>
  <c r="M27" i="13" s="1"/>
  <c r="K20" i="13"/>
  <c r="L20" i="13" s="1"/>
  <c r="M20" i="13" s="1"/>
  <c r="H33" i="13"/>
  <c r="I33" i="13" s="1"/>
  <c r="J33" i="13" s="1"/>
  <c r="K21" i="13"/>
  <c r="L21" i="13" s="1"/>
  <c r="M21" i="13" s="1"/>
  <c r="H25" i="13"/>
  <c r="I25" i="13" s="1"/>
  <c r="J25" i="13" s="1"/>
  <c r="K30" i="13"/>
  <c r="L30" i="13" s="1"/>
  <c r="M30" i="13" s="1"/>
  <c r="K19" i="13"/>
  <c r="L19" i="13" s="1"/>
  <c r="M19" i="13" s="1"/>
  <c r="K22" i="13"/>
  <c r="L22" i="13" s="1"/>
  <c r="M22" i="13" s="1"/>
  <c r="K24" i="13"/>
  <c r="L24" i="13" s="1"/>
  <c r="M24" i="13" s="1"/>
  <c r="K29" i="13"/>
  <c r="L29" i="13" s="1"/>
  <c r="M29" i="13" s="1"/>
  <c r="H32" i="13"/>
  <c r="I32" i="13" s="1"/>
  <c r="J32" i="13" s="1"/>
  <c r="H30" i="13"/>
  <c r="I30" i="13" s="1"/>
  <c r="J30" i="13" s="1"/>
  <c r="K32" i="13"/>
  <c r="L32" i="13" s="1"/>
  <c r="M32" i="13" s="1"/>
  <c r="K18" i="13"/>
  <c r="L18" i="13" s="1"/>
  <c r="M18" i="13" s="1"/>
  <c r="K25" i="13"/>
  <c r="L25" i="13" s="1"/>
  <c r="M25" i="13" s="1"/>
  <c r="H18" i="13"/>
  <c r="I18" i="13" s="1"/>
  <c r="J18" i="13" s="1"/>
  <c r="E6" i="20"/>
  <c r="E5" i="20" l="1"/>
  <c r="E32" i="15" l="1"/>
  <c r="E6" i="15" s="1"/>
  <c r="D32" i="15"/>
  <c r="D6" i="15" s="1"/>
  <c r="E32" i="17"/>
  <c r="E6" i="17" s="1"/>
  <c r="G12" i="20" s="1"/>
  <c r="D32" i="17"/>
  <c r="D6" i="17" s="1"/>
  <c r="E12" i="20" s="1"/>
  <c r="C8" i="20"/>
  <c r="G10" i="20"/>
  <c r="E10" i="20"/>
  <c r="G11" i="20" l="1"/>
  <c r="E11" i="20"/>
  <c r="I38" i="16"/>
  <c r="I37" i="16"/>
  <c r="I36" i="16"/>
  <c r="I3" i="16"/>
  <c r="I4" i="16"/>
  <c r="I5" i="16"/>
  <c r="I6" i="16"/>
  <c r="I7" i="16"/>
  <c r="I8" i="16"/>
  <c r="I9" i="16"/>
  <c r="I10" i="16"/>
  <c r="I11" i="16"/>
  <c r="I12" i="16"/>
  <c r="I13" i="16"/>
  <c r="I14" i="16"/>
  <c r="I18" i="16"/>
  <c r="I19" i="16"/>
  <c r="I20" i="16"/>
  <c r="I21" i="16"/>
  <c r="I22" i="16"/>
  <c r="I23" i="16"/>
  <c r="I24" i="16"/>
  <c r="I25" i="16"/>
  <c r="I26" i="16"/>
  <c r="I27" i="16"/>
  <c r="I28" i="16"/>
  <c r="I29" i="16"/>
  <c r="I16" i="16"/>
  <c r="I17" i="16"/>
  <c r="I30" i="16"/>
  <c r="I31" i="16"/>
  <c r="I32" i="16"/>
  <c r="I33" i="16"/>
  <c r="I34" i="16"/>
  <c r="I35" i="16"/>
  <c r="I2" i="16"/>
  <c r="H14" i="13" l="1"/>
  <c r="I14" i="13" s="1"/>
  <c r="J14" i="13" s="1"/>
  <c r="H15" i="13"/>
  <c r="I15" i="13" s="1"/>
  <c r="J15" i="13" s="1"/>
  <c r="K15" i="13"/>
  <c r="L15" i="13" s="1"/>
  <c r="M15" i="13" s="1"/>
  <c r="K14" i="13"/>
  <c r="L14" i="13" s="1"/>
  <c r="H17" i="13"/>
  <c r="I17" i="13" s="1"/>
  <c r="J17" i="13" s="1"/>
  <c r="K16" i="13"/>
  <c r="L16" i="13" s="1"/>
  <c r="M16" i="13" s="1"/>
  <c r="K17" i="13"/>
  <c r="L17" i="13" s="1"/>
  <c r="M17" i="13" s="1"/>
  <c r="H16" i="13"/>
  <c r="I16" i="13" s="1"/>
  <c r="J16" i="13" s="1"/>
  <c r="L36" i="13" l="1"/>
  <c r="I36" i="13"/>
  <c r="J36" i="13"/>
  <c r="M14" i="13"/>
  <c r="M36" i="13" s="1"/>
  <c r="L37" i="13" l="1"/>
  <c r="M8" i="13" s="1"/>
  <c r="G13" i="20" s="1"/>
  <c r="G14" i="20" s="1"/>
  <c r="I37" i="13"/>
  <c r="J8" i="13" s="1"/>
  <c r="E13" i="20" s="1"/>
  <c r="E14" i="20" s="1"/>
</calcChain>
</file>

<file path=xl/sharedStrings.xml><?xml version="1.0" encoding="utf-8"?>
<sst xmlns="http://schemas.openxmlformats.org/spreadsheetml/2006/main" count="307" uniqueCount="200">
  <si>
    <t>Name:</t>
  </si>
  <si>
    <t>Total exempt electricity loads (MWh)</t>
  </si>
  <si>
    <t>Reference</t>
  </si>
  <si>
    <t>Totals</t>
  </si>
  <si>
    <t>Category 1: electricity retailer</t>
  </si>
  <si>
    <t>Category 2: direct supplier of electricity</t>
  </si>
  <si>
    <t>Category 3: market customer</t>
  </si>
  <si>
    <t>Name</t>
  </si>
  <si>
    <t>Email</t>
  </si>
  <si>
    <t>Exempt load (MWh)</t>
  </si>
  <si>
    <t>Total exemption</t>
  </si>
  <si>
    <t>National Metering Identifier (NMI)</t>
  </si>
  <si>
    <t>Exempt proportion (%)</t>
  </si>
  <si>
    <t xml:space="preserve">
</t>
  </si>
  <si>
    <t xml:space="preserve">
</t>
  </si>
  <si>
    <t>Phone number</t>
  </si>
  <si>
    <t>Inputs required in blue shaded cells only</t>
  </si>
  <si>
    <t>Scheme Participant details</t>
  </si>
  <si>
    <t>Inputs:  Exempt electricity loads</t>
  </si>
  <si>
    <t>Capacity:</t>
  </si>
  <si>
    <t xml:space="preserve">
</t>
  </si>
  <si>
    <t>Sign here:</t>
  </si>
  <si>
    <t>5% Allowance (MWh)</t>
  </si>
  <si>
    <t>Liable acquisitions</t>
  </si>
  <si>
    <t>Declaration of Liable Acquisitions</t>
  </si>
  <si>
    <t>Liable acquisitions MWh</t>
  </si>
  <si>
    <t>PDRS compliance period</t>
  </si>
  <si>
    <t>ESS</t>
  </si>
  <si>
    <t>PDRS</t>
  </si>
  <si>
    <t>ESS
Electricity supplied (MWh)</t>
  </si>
  <si>
    <t>PDRS
Electricity supplied (MWh)</t>
  </si>
  <si>
    <t>ESS Exempt electricity load</t>
  </si>
  <si>
    <t>PDRS Exempt electricity load</t>
  </si>
  <si>
    <t>ESS Exempt Proportion</t>
  </si>
  <si>
    <t>PDRS Exempt Proportion</t>
  </si>
  <si>
    <t>ESS Allowance for losses</t>
  </si>
  <si>
    <t>PDRS Allowance for losses</t>
  </si>
  <si>
    <t>Reference
Location (address)
Specified Activity</t>
  </si>
  <si>
    <t>Direct supplier of electricity</t>
  </si>
  <si>
    <t xml:space="preserve">Sunset Power International Pty Ltd (ACN 162 696 335) 
to BlueScope Steel (AIS) Pty Ltd (ACN 000 019 625)
</t>
  </si>
  <si>
    <t xml:space="preserve">Sunset Power International Pty Ltd (ACN 162 696 335) 
to BHP Billiton Limited (ACN 004 028 077)
</t>
  </si>
  <si>
    <t xml:space="preserve">AGL Macquarie Pty Limited (ACN 167 859 494) 
to Tomago Aluminium Company Pty Ltd (ACN 001 862 228)
</t>
  </si>
  <si>
    <r>
      <rPr>
        <b/>
        <sz val="12"/>
        <rFont val="Segoe UI"/>
        <family val="2"/>
      </rPr>
      <t>Main compliance contact</t>
    </r>
    <r>
      <rPr>
        <i/>
        <sz val="12"/>
        <rFont val="Segoe UI"/>
        <family val="2"/>
      </rPr>
      <t xml:space="preserve">
We will correspond with this person regarding scheme compliance.</t>
    </r>
  </si>
  <si>
    <t>Exempt electricity load MWh</t>
  </si>
  <si>
    <t>Tissue paper manufacturing</t>
  </si>
  <si>
    <t>63 Redfern Street WETHERILL PARK NSW 2164</t>
  </si>
  <si>
    <t>Partial Exemption</t>
  </si>
  <si>
    <t>Rendering of animal by-products</t>
  </si>
  <si>
    <t>Regulator Road YANCO NSW 2703</t>
  </si>
  <si>
    <t>Muffett Street SCONE NSW 2337</t>
  </si>
  <si>
    <t>Production of clinker</t>
  </si>
  <si>
    <t>Production of magnesia</t>
  </si>
  <si>
    <t>2 Park Avenue YOUNG NSW 2594</t>
  </si>
  <si>
    <t>Arawata Drive PORT KEMBLA NSW 2505</t>
  </si>
  <si>
    <t>Manufacture of carbon steel from cold ferrous feed</t>
  </si>
  <si>
    <t>2 Maud Street WARATAH NSW 2298</t>
  </si>
  <si>
    <t>Production of glass wool</t>
  </si>
  <si>
    <t>55 Stennett Road INGLEBURN NSW 2565</t>
  </si>
  <si>
    <t>Production of lime</t>
  </si>
  <si>
    <t>Garthowen Road ATTUNGA NSW 2345</t>
  </si>
  <si>
    <t>78 Charbon Road, CHARBON NSW 2848</t>
  </si>
  <si>
    <t>Integrated iron and steel manufacturing</t>
  </si>
  <si>
    <t>22 Kellogg Road ROOTY HILL NSW 2766</t>
  </si>
  <si>
    <t>Ingall Street MAYFIELD EAST NSW 2304</t>
  </si>
  <si>
    <t>16-20 Beauchamp Road MATRAVILLE NSW 2036</t>
  </si>
  <si>
    <t>Production of ceramic floor and wall tiles</t>
  </si>
  <si>
    <t>175 Racecourse Rd RUTHERFORD NSW 2320</t>
  </si>
  <si>
    <t>Packaging and industrial paper manufacturing</t>
  </si>
  <si>
    <t>1891 Botany Road MATRAVILLE NSW 2036</t>
  </si>
  <si>
    <t>Production of ammonia</t>
  </si>
  <si>
    <t>75 Greenleaf Road KOORAGANG ISLAND NSW 2304</t>
  </si>
  <si>
    <t>Production of ammonium nitrate</t>
  </si>
  <si>
    <t>Production of ethene (ethylene)</t>
  </si>
  <si>
    <t>Production of polyethylene</t>
  </si>
  <si>
    <t>160 Bolong Road BOMADERRY NSW 2541</t>
  </si>
  <si>
    <t>Production of hydrogen peroxide</t>
  </si>
  <si>
    <t>20-22 McPherson Street BANKSMEADOW NSW 2019</t>
  </si>
  <si>
    <t>1 Dampier Street WAGGA WAGGA NSW 2650</t>
  </si>
  <si>
    <t>Aluminium smelting</t>
  </si>
  <si>
    <t>Production of glass containers</t>
  </si>
  <si>
    <t>170 Andrews Road PENRITH NSW 2750</t>
  </si>
  <si>
    <t>158 McCredie Road SMITHFIELD NSW 2164</t>
  </si>
  <si>
    <t>Lowes Mount Road OBERON NSW 2787</t>
  </si>
  <si>
    <t>461 Beelbangera Road BEELBANGERA NSW 2680</t>
  </si>
  <si>
    <t>Phoenix Street TAMWORTH NSW 2340</t>
  </si>
  <si>
    <t>51-89 Phoenix Street WESTDALE NSW 2340</t>
  </si>
  <si>
    <t>638 Tomago Road TOMAGO NSW 2322</t>
  </si>
  <si>
    <t>436 Gadara Road TUMUT NSW 2720</t>
  </si>
  <si>
    <t>Production of high purity ethanol</t>
  </si>
  <si>
    <t>Production of dried distillers grains with solubles</t>
  </si>
  <si>
    <t>Production of polymer grade propene (polymer grade propylene)</t>
  </si>
  <si>
    <t>Production of chlorine gas and sodium hydroxide (caustic soda) solution</t>
  </si>
  <si>
    <t>Manufacture of reconstituted wood-based panels</t>
  </si>
  <si>
    <t>ESS compliance period</t>
  </si>
  <si>
    <t>2024 (1 Jan 24 - 31 Dec 24)</t>
  </si>
  <si>
    <t>2023 (1 Jan 23 - 31 Dec 23)</t>
  </si>
  <si>
    <t>2025 (1 Jan 25 - 31 Dec 25)</t>
  </si>
  <si>
    <t>2026 (1 Jan 26 - 31 Dec 26)</t>
  </si>
  <si>
    <t>2027 (1 Jan 27 - 31 Dec 27)</t>
  </si>
  <si>
    <t>2028 (1 Jan 28 - 31 Dec 28)</t>
  </si>
  <si>
    <t>2029 (1 Jan 29 - 31 Dec 29)</t>
  </si>
  <si>
    <t>2030 (1 Jan 30 - 31 Dec 30)</t>
  </si>
  <si>
    <t>2024 (1 Nov 23 - 31 Mar 24)</t>
  </si>
  <si>
    <t>2025 (1 Nov 24 - 31 Mar 25)</t>
  </si>
  <si>
    <t>2026 (1 Nov 25 - 31 Mar 26)</t>
  </si>
  <si>
    <t>2027 (1 Nov 26 - 31 Mar 27)</t>
  </si>
  <si>
    <t>2028 (1 Nov 27 - 31 Mar 28)</t>
  </si>
  <si>
    <t>2029 (1 Nov 28 - 31 Mar 29)</t>
  </si>
  <si>
    <t>2030 (1 Nov 29 - 31 Mar 30)</t>
  </si>
  <si>
    <t>2031 (1 Nov 30 - 31 Mar 31)</t>
  </si>
  <si>
    <t>Compliance period</t>
  </si>
  <si>
    <t>Link to the 4 peak days of the PDRS compliance period</t>
  </si>
  <si>
    <t>Not Applicable</t>
  </si>
  <si>
    <t>Total market acquisitions (MWh)</t>
  </si>
  <si>
    <t>Inputs: General information</t>
  </si>
  <si>
    <t>Note: clause 61 of Schedule 4A to the Electricity Supply Act 1995, for the purposes of the ESS, imposes a maximum penalty of $11,000 and/or six (6) months imprisonment for knowingly providing false or misleading information, documents or evidence to the Scheme Regulator.
Note: clause 130 of Schedule 4A to the Electricity Supply Act 1995, for the purposes of the PDRS, imposes a maximum penalty of $11,000 for knowingly providing false or misleading information, documents or evidence to the Scheme Regulator.</t>
  </si>
  <si>
    <t>Scope of the declaration</t>
  </si>
  <si>
    <t>Reference
Location
Specified Activity</t>
  </si>
  <si>
    <r>
      <t xml:space="preserve">This declaration must be signed in accordance with section 127 of the Corporations Act 2001 (Cth) or by a person or persons with appropriate signatory authority. Refer to Section 4.5 of the </t>
    </r>
    <r>
      <rPr>
        <i/>
        <u/>
        <sz val="11"/>
        <color rgb="FF0070C0"/>
        <rFont val="Raleway"/>
        <family val="2"/>
      </rPr>
      <t>Compliance Guide – Scheme Participants</t>
    </r>
    <r>
      <rPr>
        <i/>
        <sz val="11"/>
        <rFont val="Raleway"/>
        <family val="2"/>
      </rPr>
      <t xml:space="preserve"> for more information.</t>
    </r>
  </si>
  <si>
    <r>
      <rPr>
        <sz val="20"/>
        <rFont val="Raleway"/>
        <family val="2"/>
      </rPr>
      <t>Purpose of this declaration</t>
    </r>
    <r>
      <rPr>
        <sz val="11"/>
        <rFont val="Raleway"/>
        <family val="2"/>
      </rPr>
      <t xml:space="preserve">
As a scheme participant of the Energy Savings Scheme (ESS) and Peak Demand Reduction Scheme (PDRS) you will use this declaration to report your liable acquisitions.
You will be required to have the data provided in this declaration audited unless you meet the exemption criteria of the </t>
    </r>
    <r>
      <rPr>
        <i/>
        <u/>
        <sz val="11"/>
        <color theme="8"/>
        <rFont val="Raleway"/>
        <family val="2"/>
      </rPr>
      <t>Compliance Guide - Scheme Participants</t>
    </r>
    <r>
      <rPr>
        <sz val="11"/>
        <rFont val="Raleway"/>
        <family val="2"/>
      </rPr>
      <t>.
You will attach this signed declaration to your ESS Annual Statement and PDRS Individual Liable Demand cases in TESSA.</t>
    </r>
  </si>
  <si>
    <r>
      <t xml:space="preserve">Sign this declaration </t>
    </r>
    <r>
      <rPr>
        <b/>
        <sz val="10"/>
        <rFont val="Raleway"/>
        <family val="2"/>
      </rPr>
      <t>after completing all sections</t>
    </r>
    <r>
      <rPr>
        <sz val="10"/>
        <rFont val="Raleway"/>
        <family val="2"/>
      </rPr>
      <t xml:space="preserve"> and provide details of all signatories.</t>
    </r>
  </si>
  <si>
    <t>ABN or ACN:</t>
  </si>
  <si>
    <t>ABN or ACN</t>
  </si>
  <si>
    <t>Inputs: Market purchases</t>
  </si>
  <si>
    <t>Inputs: Non-market purchases</t>
  </si>
  <si>
    <t>Name of seller of electricity</t>
  </si>
  <si>
    <t>Inputs: Supply of generation</t>
  </si>
  <si>
    <t>Total supply of generation (MWh)</t>
  </si>
  <si>
    <t>Name of generator</t>
  </si>
  <si>
    <t>Market purchases MWh</t>
  </si>
  <si>
    <t>Participant ID (PID) / Recipient of direct supply</t>
  </si>
  <si>
    <t>342 Eubindal Road, GALONG NSW 2585</t>
  </si>
  <si>
    <t>Five Islands Road PORT KEMBLA NSW 2505</t>
  </si>
  <si>
    <t>Borg Manufacaturing were reported as the customer for the 2022 ESS exemption. This appears to correct this (or update business changes)</t>
  </si>
  <si>
    <t>125 Taylor Avenue was reported in the 2022 audit report Origin</t>
  </si>
  <si>
    <t>Lot number not confirmed at audit, rather confirmed for Abattoir C Yarrandale Road</t>
  </si>
  <si>
    <t>New starting from 24 PDRS</t>
  </si>
  <si>
    <t>Exemption applies to ESS 2023 only not PDRS 24 or 24 ESS. There was no claim for this in 2022.</t>
  </si>
  <si>
    <t>Exemption applies to ESS 2023 only not PDRS 24 or 24 ESS. Energy Aust and Stanwell claimed an exemption for this activity in 2022.</t>
  </si>
  <si>
    <t>The 2 addresses were confirmed as identical in audit report referencing OECC correspondence.</t>
  </si>
  <si>
    <t>Specified Activity</t>
  </si>
  <si>
    <t>Location (address)</t>
  </si>
  <si>
    <t>Type of exemption</t>
  </si>
  <si>
    <t>Exempt proportion (for partial exemptions) ESS</t>
  </si>
  <si>
    <t>Exempt proportion (for partial exemptions) PDRS</t>
  </si>
  <si>
    <t>16-20 Beauchamp Road BOTANY NSW 2036 (formerly Gate 3, Denison Street MATRAVILLE NSW 2036)</t>
  </si>
  <si>
    <r>
      <rPr>
        <sz val="10"/>
        <color rgb="FFFF0000"/>
        <rFont val="Segoe UI"/>
        <family val="2"/>
      </rPr>
      <t>125</t>
    </r>
    <r>
      <rPr>
        <sz val="10"/>
        <rFont val="Segoe UI"/>
        <family val="2"/>
      </rPr>
      <t xml:space="preserve"> Taylor Avenue NEW BERRIMA NSW 2577</t>
    </r>
  </si>
  <si>
    <r>
      <rPr>
        <sz val="10"/>
        <color rgb="FFFF0000"/>
        <rFont val="Segoe UI"/>
        <family val="2"/>
      </rPr>
      <t xml:space="preserve">Lot 11 (formerly Lot 63) </t>
    </r>
    <r>
      <rPr>
        <sz val="10"/>
        <color rgb="FF000000"/>
        <rFont val="Segoe UI"/>
        <family val="2"/>
      </rPr>
      <t>Yarrandale Road DUBBO NSW 2830</t>
    </r>
  </si>
  <si>
    <t>A.B.C. Paper &amp; Paper Mills Pty. Limited 
ABN 41 003 879 098</t>
  </si>
  <si>
    <t>Baybrick Pty Limited 
ABN 97 067 220 017</t>
  </si>
  <si>
    <t>Bluescope Steel (AIS) Pty. Ltd. 
ABN 19 000 019 625</t>
  </si>
  <si>
    <t>Boral Shared Business Services Pty Limited 
ABN 31 000 373 660</t>
  </si>
  <si>
    <t>Causmag Ore Company Pty Ltd
 ABN 73 004 301 517</t>
  </si>
  <si>
    <t>Cement Australia Holdings Pty Ltd 
ABN 99 001 085 561</t>
  </si>
  <si>
    <t>Commonwealth Steel Company Pty Limited 
ABN 58 000 007 698</t>
  </si>
  <si>
    <t>CSR Building Products Limited 
ABN 55 008 631 356</t>
  </si>
  <si>
    <t>Fletcher International Exports Pty Ltd 
ABN 64 003 213 652</t>
  </si>
  <si>
    <t>Graymont (Australia) Pty Ltd 
ABN 24 004 406 688</t>
  </si>
  <si>
    <t>Honan Holdings Pty Ltd 
ABN 31 000 392 727</t>
  </si>
  <si>
    <t>InfraBuild NSW Pty Ltd 
ABN 59 003 312 892</t>
  </si>
  <si>
    <t>InfraBuild (Newcastle) Pty Ltd 
ABN 50 623 285 718</t>
  </si>
  <si>
    <t>Ixom Operations Pty Ltd 
ABN 51 600 546 512</t>
  </si>
  <si>
    <t>National Ceramic Industries Australia Pty Limited 
ABN 83 100 467 267</t>
  </si>
  <si>
    <t>Opal Packaging Australia Pty Ltd 
ABN 77 636 682 883</t>
  </si>
  <si>
    <t>Orica Australia Pty Ltd 
ABN 99 004 117 828</t>
  </si>
  <si>
    <t>Qenos Pty Ltd 
ABN 62 054 196 771</t>
  </si>
  <si>
    <t>Solvay Interox Pty. Ltd. 
ABN 70 000 882 137</t>
  </si>
  <si>
    <t>Tarac Technologies Pty Ltd 
ABN 28 007 513 813</t>
  </si>
  <si>
    <t>Teys Australia Southern Pty Ltd 
ABN 53 084 034 695</t>
  </si>
  <si>
    <t>Thomas Foods International Tamworth Pty Ltd 
ABN 82 089 140 634</t>
  </si>
  <si>
    <t>Tomago Aluminium Company Pty Ltd 
ABN 68 001 862 228</t>
  </si>
  <si>
    <t>Visy Glass Operations (Australia) Pty Ltd ABN 94 004 230 326</t>
  </si>
  <si>
    <t>Visy Industries Australia Pty Ltd 
ABN 74 004 337 615</t>
  </si>
  <si>
    <t>Borg Manufacturing Pty Ltd 
ABN 31 003 246 357 
(previously Borg Panels Pty Limited - ABN 54 139 584 900)</t>
  </si>
  <si>
    <r>
      <t xml:space="preserve">Customer 
</t>
    </r>
    <r>
      <rPr>
        <sz val="10"/>
        <rFont val="Segoe UI"/>
        <family val="2"/>
      </rPr>
      <t>(if different to Reference)</t>
    </r>
  </si>
  <si>
    <t>PDRS
supply of generation
(MWh)</t>
  </si>
  <si>
    <t>ESS
supply of generation
(MWh)</t>
  </si>
  <si>
    <t>ESS
Non-market purchases
(MWh)</t>
  </si>
  <si>
    <t>PDRS
Non-market purchases
(MWh)</t>
  </si>
  <si>
    <t>Total non-market purchases (MWh)</t>
  </si>
  <si>
    <t>ESS
market purchases
(MWh)</t>
  </si>
  <si>
    <t>PDRS
market purchases
(MWh)</t>
  </si>
  <si>
    <t>Select from drop-down list</t>
  </si>
  <si>
    <t>Select ESS compliance period from drop-down list</t>
  </si>
  <si>
    <t>Select PDRS compliance period from drop-down list</t>
  </si>
  <si>
    <t>Energy Savings Scheme (Electricity Load Exemptions) Order 2022</t>
  </si>
  <si>
    <t>Peak Demand Reduction Scheme (Electricity Load Exemptions) Order 2023</t>
  </si>
  <si>
    <t>Exempt electricity loads for the 2023 ESS and 2023-24 PDRS compliance periods are listed in Schedule 1 of the:</t>
  </si>
  <si>
    <t>Name of scheme participant</t>
  </si>
  <si>
    <t>Scheme participant:</t>
  </si>
  <si>
    <r>
      <rPr>
        <sz val="20"/>
        <color theme="4"/>
        <rFont val="Raleway"/>
        <family val="2"/>
      </rPr>
      <t>How to complete this declaration</t>
    </r>
    <r>
      <rPr>
        <sz val="20"/>
        <color rgb="FF4472C4"/>
        <rFont val="Raleway"/>
        <family val="2"/>
      </rPr>
      <t xml:space="preserve">
</t>
    </r>
    <r>
      <rPr>
        <sz val="11"/>
        <rFont val="Raleway"/>
        <family val="2"/>
      </rPr>
      <t>You must fill out the blue cells in the 'Input' worksheets of this declaration, where relevant to you. This includes information on:
     • General information
     • Market purchases
     • Non-market purchases
     • Supply of generation
     • Exempt electricity loads
Nominations to surrender certificates to meet your targets or to carry forward a shortfall will be made in your ESS Annual Statement and PDRS Annual Statement in TESSA. These nominations are not required in this declaration.</t>
    </r>
    <r>
      <rPr>
        <sz val="11"/>
        <color rgb="FF4472C4"/>
        <rFont val="Raleway"/>
        <family val="2"/>
      </rPr>
      <t xml:space="preserve">
</t>
    </r>
  </si>
  <si>
    <r>
      <rPr>
        <sz val="20"/>
        <color theme="4"/>
        <rFont val="Raleway"/>
        <family val="2"/>
      </rPr>
      <t>Signatory Requirements</t>
    </r>
    <r>
      <rPr>
        <sz val="20"/>
        <color rgb="FF4472C4"/>
        <rFont val="Raleway"/>
        <family val="2"/>
      </rPr>
      <t xml:space="preserve">
</t>
    </r>
    <r>
      <rPr>
        <sz val="11"/>
        <rFont val="Raleway"/>
        <family val="2"/>
      </rPr>
      <t xml:space="preserve">You must complete the blue cells in the 'Declaration' worksheet and have the 'Declaration' signed in accordance with the Signatory Requirements listed in the </t>
    </r>
    <r>
      <rPr>
        <i/>
        <sz val="11"/>
        <rFont val="Raleway"/>
        <family val="2"/>
      </rPr>
      <t>Compliance Guide - Scheme Participants</t>
    </r>
    <r>
      <rPr>
        <sz val="11"/>
        <rFont val="Raleway"/>
        <family val="2"/>
      </rPr>
      <t xml:space="preserve">.
</t>
    </r>
  </si>
  <si>
    <r>
      <rPr>
        <sz val="20"/>
        <color theme="4"/>
        <rFont val="Raleway"/>
        <family val="2"/>
      </rPr>
      <t>Guidance material</t>
    </r>
    <r>
      <rPr>
        <sz val="11"/>
        <rFont val="Raleway"/>
        <family val="2"/>
      </rPr>
      <t xml:space="preserve">
Refer to the </t>
    </r>
    <r>
      <rPr>
        <i/>
        <sz val="11"/>
        <rFont val="Raleway"/>
        <family val="2"/>
      </rPr>
      <t>Compliance Guide - Scheme Participants</t>
    </r>
    <r>
      <rPr>
        <sz val="11"/>
        <rFont val="Raleway"/>
        <family val="2"/>
      </rPr>
      <t xml:space="preserve"> for guidance on: 
     • Scheme participant obligations
     • How to comply with these obligations
     • How to complete this Declaration of Liable Acquisitions.
     • Audit requirements, including exemption criteria
</t>
    </r>
  </si>
  <si>
    <t>Market purchases include: 
     • Purchases of electricity from the Market Operator
     • The direct supply of electricity of a kind specified by the Regulations by a direct supplier</t>
  </si>
  <si>
    <t>Non-market acquisitions MWh</t>
  </si>
  <si>
    <r>
      <rPr>
        <b/>
        <sz val="11"/>
        <rFont val="Raleway"/>
        <family val="2"/>
      </rPr>
      <t>I, on behalf of the Scheme Participant, declare that:</t>
    </r>
    <r>
      <rPr>
        <sz val="11"/>
        <rFont val="Raleway"/>
        <family val="2"/>
      </rPr>
      <t xml:space="preserve">
-   where the scheme participant has provided estimates or indicative values in this declaration, these are based on the best available data and methods;
-   all other information provided in this declaration by the scheme participant is correct and not misleading by inclusion or omission;
-   I am aware that there are penalties for knowingly providing false or misleading information in this declaration.
</t>
    </r>
  </si>
  <si>
    <t>Version 2.0, June 2024</t>
  </si>
  <si>
    <t>Supply of generation includes supplies of electricity generated by a retailer.
Do not include supplies of electricity generated by a retailer that are later acquired by the Market Operator (e.g. the generation of electricity from a coal fired power station that is supplied to the Market Operator).</t>
  </si>
  <si>
    <t>Non-market purchases include purchases of electricity from a person other than the Market Operator.
Do not include purchases of electricity from a person other than the Market Operator that are later acquired by the Market Operator (e.g. the purchase of electricity from a customer's rooftop solar that is onsold to the Market Operator).</t>
  </si>
  <si>
    <t>Not included in this declaration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</si>
</sst>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_(* \(#,##0\);_(* &quot;-&quot;_);_(@_)"/>
    <numFmt numFmtId="165" formatCode="_(* #,##0.00_);_(* \(#,##0.00\);_(* &quot;-&quot;??_);_(@_)"/>
    <numFmt numFmtId="166" formatCode="_(* #,##0.00_);_(* \(#,##0.00\);_(* &quot;-&quot;_);_(@_)"/>
    <numFmt numFmtId="167" formatCode="0.0%"/>
    <numFmt numFmtId="168" formatCode="#,##0.0"/>
    <numFmt numFmtId="169" formatCode="#,##0.000"/>
    <numFmt numFmtId="170" formatCode="_-* #,##0.000_-;\-* #,##0.000_-;_-* &quot;-&quot;??_-;_-@_-"/>
    <numFmt numFmtId="171" formatCode="##\ 000\ 000\ 000"/>
  </numFmts>
  <fonts count="66" x14ac:knownFonts="1">
    <font>
      <sz val="9"/>
      <name val="Arial"/>
      <family val="2"/>
    </font>
    <font>
      <sz val="9"/>
      <name val="Arial"/>
      <family val="2"/>
    </font>
    <font>
      <sz val="9"/>
      <color indexed="14"/>
      <name val="Arial"/>
      <family val="2"/>
    </font>
    <font>
      <sz val="9"/>
      <color indexed="10"/>
      <name val="Arial"/>
      <family val="2"/>
    </font>
    <font>
      <sz val="10"/>
      <name val="Arial"/>
      <family val="2"/>
    </font>
    <font>
      <sz val="9"/>
      <color indexed="12"/>
      <name val="Arial"/>
      <family val="2"/>
    </font>
    <font>
      <b/>
      <sz val="9"/>
      <color indexed="9"/>
      <name val="Arial"/>
      <family val="2"/>
    </font>
    <font>
      <b/>
      <sz val="9"/>
      <color indexed="57"/>
      <name val="Arial"/>
      <family val="2"/>
    </font>
    <font>
      <b/>
      <sz val="9"/>
      <color rgb="FFFF0000"/>
      <name val="Arial"/>
      <family val="2"/>
    </font>
    <font>
      <sz val="10"/>
      <color indexed="9"/>
      <name val="Arial"/>
      <family val="2"/>
    </font>
    <font>
      <b/>
      <sz val="18"/>
      <color rgb="FF007BC4"/>
      <name val="Arial"/>
      <family val="2"/>
    </font>
    <font>
      <u/>
      <sz val="10"/>
      <color indexed="12"/>
      <name val="Arial"/>
      <family val="2"/>
    </font>
    <font>
      <u/>
      <sz val="9"/>
      <color theme="10"/>
      <name val="Arial"/>
      <family val="2"/>
    </font>
    <font>
      <sz val="14"/>
      <name val="Raleway"/>
      <family val="2"/>
    </font>
    <font>
      <sz val="10"/>
      <name val="Raleway"/>
      <family val="2"/>
    </font>
    <font>
      <b/>
      <sz val="10"/>
      <name val="Raleway"/>
      <family val="2"/>
    </font>
    <font>
      <sz val="11"/>
      <name val="Raleway"/>
      <family val="2"/>
    </font>
    <font>
      <i/>
      <sz val="11"/>
      <name val="Raleway"/>
      <family val="2"/>
    </font>
    <font>
      <b/>
      <sz val="11"/>
      <name val="Raleway"/>
      <family val="2"/>
    </font>
    <font>
      <sz val="24"/>
      <name val="Arial"/>
      <family val="2"/>
    </font>
    <font>
      <sz val="14"/>
      <color rgb="FF5B9BD5"/>
      <name val="Arial"/>
      <family val="2"/>
    </font>
    <font>
      <b/>
      <u/>
      <sz val="11"/>
      <color theme="10"/>
      <name val="Raleway"/>
      <family val="2"/>
    </font>
    <font>
      <b/>
      <u/>
      <sz val="8"/>
      <color theme="10"/>
      <name val="Raleway"/>
      <family val="2"/>
    </font>
    <font>
      <sz val="16"/>
      <name val="Raleway"/>
      <family val="2"/>
    </font>
    <font>
      <sz val="18"/>
      <name val="Raleway"/>
      <family val="2"/>
    </font>
    <font>
      <sz val="10"/>
      <color rgb="FF007BC4"/>
      <name val="Raleway"/>
      <family val="2"/>
    </font>
    <font>
      <sz val="10"/>
      <color theme="1"/>
      <name val="Raleway"/>
      <family val="2"/>
    </font>
    <font>
      <sz val="24"/>
      <color rgb="FF000000"/>
      <name val="Raleway"/>
      <family val="2"/>
    </font>
    <font>
      <sz val="10"/>
      <color theme="4"/>
      <name val="Raleway"/>
      <family val="2"/>
    </font>
    <font>
      <sz val="11"/>
      <color rgb="FF4472C4"/>
      <name val="Raleway"/>
      <family val="2"/>
    </font>
    <font>
      <sz val="20"/>
      <color theme="4"/>
      <name val="Raleway"/>
      <family val="2"/>
    </font>
    <font>
      <sz val="20"/>
      <color rgb="FF4472C4"/>
      <name val="Raleway"/>
      <family val="2"/>
    </font>
    <font>
      <sz val="8"/>
      <color rgb="FF2E2E2F"/>
      <name val="Raleway"/>
      <family val="2"/>
    </font>
    <font>
      <i/>
      <sz val="8"/>
      <color rgb="FF2E2E2F"/>
      <name val="Raleway"/>
      <family val="2"/>
    </font>
    <font>
      <sz val="8"/>
      <name val="Arial"/>
      <family val="2"/>
    </font>
    <font>
      <i/>
      <u/>
      <sz val="11"/>
      <color rgb="FF0070C0"/>
      <name val="Raleway"/>
      <family val="2"/>
    </font>
    <font>
      <sz val="6"/>
      <name val="Raleway"/>
      <family val="2"/>
    </font>
    <font>
      <b/>
      <sz val="14"/>
      <name val="Raleway"/>
      <family val="2"/>
    </font>
    <font>
      <sz val="6"/>
      <name val="Arial"/>
      <family val="2"/>
    </font>
    <font>
      <i/>
      <sz val="11"/>
      <color rgb="FFFF0000"/>
      <name val="Raleway"/>
      <family val="2"/>
    </font>
    <font>
      <sz val="6"/>
      <name val="Segoe UI"/>
      <family val="2"/>
    </font>
    <font>
      <sz val="10"/>
      <color rgb="FF000000"/>
      <name val="Raleway"/>
      <family val="2"/>
    </font>
    <font>
      <b/>
      <sz val="10"/>
      <name val="Segoe UI"/>
      <family val="2"/>
    </font>
    <font>
      <sz val="7"/>
      <color rgb="FF000000"/>
      <name val="Times New Roman"/>
      <family val="1"/>
    </font>
    <font>
      <sz val="10"/>
      <name val="Segoe UI"/>
      <family val="2"/>
    </font>
    <font>
      <sz val="9"/>
      <name val="Segoe UI"/>
      <family val="2"/>
    </font>
    <font>
      <sz val="24"/>
      <name val="Segoe UI"/>
      <family val="2"/>
    </font>
    <font>
      <b/>
      <sz val="22"/>
      <color rgb="FF007BC4"/>
      <name val="Segoe UI"/>
      <family val="2"/>
    </font>
    <font>
      <b/>
      <sz val="12"/>
      <color rgb="FFFF0000"/>
      <name val="Segoe UI"/>
      <family val="2"/>
    </font>
    <font>
      <b/>
      <sz val="12"/>
      <name val="Segoe UI"/>
      <family val="2"/>
    </font>
    <font>
      <sz val="12"/>
      <name val="Segoe UI"/>
      <family val="2"/>
    </font>
    <font>
      <i/>
      <sz val="12"/>
      <name val="Segoe UI"/>
      <family val="2"/>
    </font>
    <font>
      <u/>
      <sz val="9"/>
      <color theme="10"/>
      <name val="Segoe UI"/>
      <family val="2"/>
    </font>
    <font>
      <sz val="16"/>
      <name val="Segoe UI"/>
      <family val="2"/>
    </font>
    <font>
      <b/>
      <sz val="9"/>
      <name val="Arial"/>
      <family val="2"/>
    </font>
    <font>
      <sz val="24"/>
      <color rgb="FF000000"/>
      <name val="Segoe UI"/>
      <family val="2"/>
    </font>
    <font>
      <b/>
      <sz val="10"/>
      <color rgb="FFFF0000"/>
      <name val="Segoe UI"/>
      <family val="2"/>
    </font>
    <font>
      <sz val="16"/>
      <color indexed="10"/>
      <name val="Segoe UI"/>
      <family val="2"/>
    </font>
    <font>
      <b/>
      <sz val="9"/>
      <color rgb="FFFF0000"/>
      <name val="Segoe UI"/>
      <family val="2"/>
    </font>
    <font>
      <sz val="9"/>
      <color indexed="10"/>
      <name val="Segoe UI"/>
      <family val="2"/>
    </font>
    <font>
      <i/>
      <u/>
      <sz val="10"/>
      <color theme="10"/>
      <name val="Segoe UI"/>
      <family val="2"/>
    </font>
    <font>
      <sz val="20"/>
      <name val="Raleway"/>
      <family val="2"/>
    </font>
    <font>
      <i/>
      <u/>
      <sz val="11"/>
      <color theme="8"/>
      <name val="Raleway"/>
      <family val="2"/>
    </font>
    <font>
      <sz val="28"/>
      <color theme="1"/>
      <name val="Raleway"/>
      <family val="2"/>
    </font>
    <font>
      <sz val="10"/>
      <color rgb="FFFF0000"/>
      <name val="Segoe UI"/>
      <family val="2"/>
    </font>
    <font>
      <sz val="10"/>
      <color rgb="FF000000"/>
      <name val="Segoe UI"/>
      <family val="2"/>
    </font>
  </fonts>
  <fills count="12">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C000"/>
        <bgColor indexed="64"/>
      </patternFill>
    </fill>
    <fill>
      <patternFill patternType="solid">
        <fgColor rgb="FFE2EAF6"/>
        <bgColor indexed="64"/>
      </patternFill>
    </fill>
  </fills>
  <borders count="26">
    <border>
      <left/>
      <right/>
      <top/>
      <bottom/>
      <diagonal/>
    </border>
    <border>
      <left/>
      <right style="double">
        <color theme="6"/>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bottom style="thin">
        <color theme="1"/>
      </bottom>
      <diagonal/>
    </border>
    <border>
      <left/>
      <right style="thin">
        <color theme="1"/>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theme="1"/>
      </left>
      <right style="thin">
        <color theme="1"/>
      </right>
      <top style="thin">
        <color indexed="64"/>
      </top>
      <bottom style="thin">
        <color theme="1"/>
      </bottom>
      <diagonal/>
    </border>
  </borders>
  <cellStyleXfs count="25">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1" applyNumberFormat="0" applyFont="0" applyFill="0" applyAlignment="0" applyProtection="0"/>
    <xf numFmtId="166"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7" fontId="1" fillId="4" borderId="0" applyBorder="0" applyAlignment="0">
      <alignment horizontal="right"/>
      <protection locked="0"/>
    </xf>
    <xf numFmtId="3" fontId="5" fillId="0" borderId="0" applyNumberFormat="0" applyFill="0" applyBorder="0" applyAlignment="0" applyProtection="0">
      <protection locked="0"/>
    </xf>
    <xf numFmtId="164" fontId="6" fillId="5" borderId="0" applyNumberFormat="0" applyBorder="0" applyAlignment="0"/>
    <xf numFmtId="0" fontId="7" fillId="0" borderId="0" applyNumberFormat="0" applyFill="0" applyBorder="0" applyAlignment="0" applyProtection="0"/>
    <xf numFmtId="168" fontId="1" fillId="2" borderId="0" applyBorder="0">
      <alignment horizontal="right"/>
      <protection locked="0"/>
    </xf>
    <xf numFmtId="167" fontId="1" fillId="3" borderId="0" applyBorder="0" applyAlignment="0">
      <protection locked="0"/>
    </xf>
    <xf numFmtId="0" fontId="8" fillId="7" borderId="0" applyNumberFormat="0" applyBorder="0" applyAlignment="0" applyProtection="0"/>
    <xf numFmtId="167" fontId="1" fillId="2" borderId="0" applyBorder="0" applyAlignment="0">
      <alignment horizontal="left"/>
      <protection locked="0"/>
    </xf>
    <xf numFmtId="168" fontId="1" fillId="3" borderId="2" applyBorder="0" applyAlignment="0">
      <alignment horizontal="right"/>
      <protection locked="0"/>
    </xf>
    <xf numFmtId="10" fontId="1" fillId="4" borderId="0" applyBorder="0" applyAlignment="0">
      <alignment horizontal="right"/>
      <protection locked="0"/>
    </xf>
    <xf numFmtId="9" fontId="9" fillId="0" borderId="0" applyFont="0" applyBorder="0" applyAlignment="0" applyProtection="0"/>
    <xf numFmtId="9" fontId="9" fillId="0" borderId="0" applyFont="0" applyBorder="0" applyAlignment="0" applyProtection="0"/>
    <xf numFmtId="0" fontId="4" fillId="0" borderId="0"/>
    <xf numFmtId="165" fontId="4" fillId="0" borderId="0" applyFont="0" applyFill="0" applyBorder="0" applyAlignment="0" applyProtection="0"/>
    <xf numFmtId="1" fontId="4" fillId="3" borderId="3" applyNumberFormat="0" applyFont="0" applyBorder="0" applyAlignment="0" applyProtection="0">
      <alignment horizontal="center"/>
      <protection locked="0"/>
    </xf>
    <xf numFmtId="1" fontId="4" fillId="3" borderId="3" applyNumberFormat="0" applyFont="0" applyBorder="0" applyAlignment="0" applyProtection="0">
      <alignment horizontal="center"/>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cellStyleXfs>
  <cellXfs count="193">
    <xf numFmtId="0" fontId="0" fillId="0" borderId="0" xfId="0"/>
    <xf numFmtId="0" fontId="10" fillId="0" borderId="0" xfId="19" applyFont="1" applyFill="1" applyBorder="1" applyAlignment="1" applyProtection="1">
      <alignment vertical="center"/>
    </xf>
    <xf numFmtId="0" fontId="19" fillId="0" borderId="0" xfId="19" applyFont="1" applyFill="1" applyBorder="1" applyAlignment="1" applyProtection="1">
      <alignment vertical="top" wrapText="1"/>
    </xf>
    <xf numFmtId="0" fontId="20" fillId="0" borderId="0" xfId="19" applyFont="1" applyFill="1" applyBorder="1" applyAlignment="1" applyProtection="1">
      <alignment vertical="top" wrapText="1"/>
    </xf>
    <xf numFmtId="0" fontId="21" fillId="0" borderId="0" xfId="24" applyFont="1" applyFill="1" applyBorder="1" applyAlignment="1" applyProtection="1">
      <alignment vertical="top" wrapText="1"/>
    </xf>
    <xf numFmtId="0" fontId="4" fillId="0" borderId="0" xfId="19" applyFont="1" applyFill="1" applyProtection="1"/>
    <xf numFmtId="0" fontId="4" fillId="0" borderId="0" xfId="19" applyFont="1" applyFill="1" applyBorder="1" applyProtection="1"/>
    <xf numFmtId="0" fontId="4" fillId="0" borderId="0" xfId="19" applyFont="1" applyFill="1" applyBorder="1" applyAlignment="1" applyProtection="1">
      <alignment vertical="top" wrapText="1"/>
    </xf>
    <xf numFmtId="0" fontId="13" fillId="0" borderId="0" xfId="19" applyFont="1" applyFill="1" applyBorder="1" applyAlignment="1" applyProtection="1">
      <alignment vertical="center" wrapText="1"/>
    </xf>
    <xf numFmtId="0" fontId="4" fillId="0" borderId="0" xfId="19" applyFont="1" applyFill="1" applyAlignment="1" applyProtection="1">
      <alignment wrapText="1"/>
    </xf>
    <xf numFmtId="0" fontId="16" fillId="0" borderId="0" xfId="19" applyFont="1" applyFill="1" applyBorder="1" applyAlignment="1" applyProtection="1">
      <alignment vertical="top" wrapText="1"/>
    </xf>
    <xf numFmtId="0" fontId="4" fillId="0" borderId="0" xfId="19" applyFont="1" applyFill="1" applyAlignment="1" applyProtection="1">
      <alignment horizontal="center"/>
    </xf>
    <xf numFmtId="0" fontId="14" fillId="6" borderId="0" xfId="19" applyFont="1" applyFill="1"/>
    <xf numFmtId="0" fontId="14" fillId="0" borderId="0" xfId="19" applyFont="1"/>
    <xf numFmtId="0" fontId="26" fillId="6" borderId="0" xfId="19" applyFont="1" applyFill="1"/>
    <xf numFmtId="0" fontId="26" fillId="0" borderId="0" xfId="19" applyFont="1"/>
    <xf numFmtId="0" fontId="14" fillId="0" borderId="0" xfId="19" applyFont="1" applyBorder="1"/>
    <xf numFmtId="0" fontId="14" fillId="0" borderId="0" xfId="19" applyFont="1" applyAlignment="1">
      <alignment horizontal="center"/>
    </xf>
    <xf numFmtId="0" fontId="22" fillId="0" borderId="0" xfId="24" applyFont="1" applyFill="1" applyBorder="1" applyAlignment="1" applyProtection="1">
      <alignment vertical="top" wrapText="1"/>
    </xf>
    <xf numFmtId="0" fontId="26" fillId="11" borderId="3" xfId="19" applyFont="1" applyFill="1" applyBorder="1" applyAlignment="1">
      <alignment vertical="center" wrapText="1"/>
    </xf>
    <xf numFmtId="0" fontId="23" fillId="0" borderId="0" xfId="19" applyFont="1"/>
    <xf numFmtId="0" fontId="23" fillId="0" borderId="0" xfId="19" applyFont="1" applyAlignment="1">
      <alignment wrapText="1"/>
    </xf>
    <xf numFmtId="0" fontId="28" fillId="0" borderId="0" xfId="19" applyFont="1" applyFill="1" applyBorder="1" applyAlignment="1">
      <alignment vertical="top" wrapText="1"/>
    </xf>
    <xf numFmtId="0" fontId="24" fillId="0" borderId="0" xfId="19" applyFont="1"/>
    <xf numFmtId="0" fontId="14" fillId="0" borderId="0" xfId="19" applyFont="1" applyFill="1" applyAlignment="1">
      <alignment horizontal="left" vertical="center"/>
    </xf>
    <xf numFmtId="0" fontId="32" fillId="0" borderId="0" xfId="0" applyFont="1" applyAlignment="1">
      <alignment vertical="center" wrapText="1"/>
    </xf>
    <xf numFmtId="0" fontId="33" fillId="0" borderId="0" xfId="0" applyFont="1" applyAlignment="1">
      <alignment vertical="center" wrapText="1"/>
    </xf>
    <xf numFmtId="0" fontId="23" fillId="0" borderId="0" xfId="19" applyFont="1" applyAlignment="1">
      <alignment horizontal="left" vertical="center" wrapText="1" indent="4"/>
    </xf>
    <xf numFmtId="0" fontId="14" fillId="6" borderId="0" xfId="19" applyFont="1" applyFill="1" applyAlignment="1">
      <alignment horizontal="left" vertical="center" indent="4"/>
    </xf>
    <xf numFmtId="0" fontId="14" fillId="0" borderId="0" xfId="19" applyFont="1" applyAlignment="1">
      <alignment horizontal="left" vertical="center" indent="4"/>
    </xf>
    <xf numFmtId="0" fontId="23" fillId="0" borderId="0" xfId="19" applyFont="1" applyAlignment="1">
      <alignment vertical="center"/>
    </xf>
    <xf numFmtId="0" fontId="14" fillId="6" borderId="0" xfId="19" applyFont="1" applyFill="1" applyAlignment="1">
      <alignment vertical="center"/>
    </xf>
    <xf numFmtId="0" fontId="14" fillId="0" borderId="0" xfId="19" applyFont="1" applyAlignment="1">
      <alignment vertical="center"/>
    </xf>
    <xf numFmtId="0" fontId="14" fillId="6" borderId="0" xfId="19" applyFont="1" applyFill="1" applyAlignment="1">
      <alignment horizontal="left" vertical="center" indent="5"/>
    </xf>
    <xf numFmtId="0" fontId="25" fillId="0" borderId="0" xfId="19" applyFont="1" applyFill="1" applyBorder="1" applyAlignment="1">
      <alignment vertical="center" wrapText="1"/>
    </xf>
    <xf numFmtId="0" fontId="27" fillId="0" borderId="0" xfId="0" applyFont="1" applyFill="1" applyAlignment="1">
      <alignment vertical="center"/>
    </xf>
    <xf numFmtId="0" fontId="14" fillId="9" borderId="3" xfId="19" applyFont="1" applyFill="1" applyBorder="1" applyAlignment="1" applyProtection="1">
      <alignment horizontal="left" vertical="center" wrapText="1" indent="1"/>
      <protection locked="0"/>
    </xf>
    <xf numFmtId="0" fontId="14" fillId="0" borderId="0" xfId="19" applyFont="1" applyAlignment="1">
      <alignment horizontal="left" vertical="center"/>
    </xf>
    <xf numFmtId="0" fontId="36" fillId="0" borderId="0" xfId="19" applyFont="1"/>
    <xf numFmtId="0" fontId="36" fillId="6" borderId="0" xfId="19" applyFont="1" applyFill="1"/>
    <xf numFmtId="0" fontId="19" fillId="0" borderId="0" xfId="19" applyFont="1" applyFill="1" applyAlignment="1" applyProtection="1">
      <alignment wrapText="1"/>
    </xf>
    <xf numFmtId="0" fontId="37" fillId="0" borderId="0" xfId="19" applyFont="1" applyFill="1" applyBorder="1" applyAlignment="1" applyProtection="1">
      <alignment horizontal="right" vertical="center" wrapText="1"/>
    </xf>
    <xf numFmtId="0" fontId="15" fillId="0" borderId="0" xfId="19" applyFont="1" applyFill="1" applyBorder="1" applyAlignment="1" applyProtection="1">
      <alignment vertical="center" wrapText="1"/>
    </xf>
    <xf numFmtId="0" fontId="38" fillId="0" borderId="0" xfId="19" applyFont="1" applyFill="1" applyProtection="1"/>
    <xf numFmtId="0" fontId="38" fillId="0" borderId="0" xfId="19" applyFont="1" applyFill="1" applyBorder="1" applyProtection="1"/>
    <xf numFmtId="0" fontId="38" fillId="0" borderId="0" xfId="19" applyFont="1" applyFill="1" applyBorder="1" applyAlignment="1" applyProtection="1">
      <alignment horizontal="center"/>
    </xf>
    <xf numFmtId="0" fontId="4" fillId="0" borderId="0" xfId="19"/>
    <xf numFmtId="0" fontId="31" fillId="0" borderId="0" xfId="19" applyFont="1" applyAlignment="1">
      <alignment vertical="top" wrapText="1"/>
    </xf>
    <xf numFmtId="0" fontId="4" fillId="0" borderId="0" xfId="19" applyAlignment="1">
      <alignment wrapText="1"/>
    </xf>
    <xf numFmtId="169" fontId="14" fillId="0" borderId="3" xfId="19" applyNumberFormat="1" applyFont="1" applyBorder="1" applyAlignment="1">
      <alignment horizontal="right" vertical="center" wrapText="1" indent="2"/>
    </xf>
    <xf numFmtId="0" fontId="26" fillId="0" borderId="11" xfId="19" applyFont="1" applyFill="1" applyBorder="1" applyAlignment="1">
      <alignment vertical="center" wrapText="1"/>
    </xf>
    <xf numFmtId="0" fontId="28" fillId="0" borderId="0" xfId="19" applyFont="1" applyAlignment="1">
      <alignment horizontal="right" vertical="center" wrapText="1" indent="2"/>
    </xf>
    <xf numFmtId="0" fontId="14" fillId="6" borderId="0" xfId="19" applyFont="1" applyFill="1" applyAlignment="1">
      <alignment horizontal="right" vertical="center" indent="2"/>
    </xf>
    <xf numFmtId="0" fontId="15" fillId="0" borderId="3" xfId="0" applyFont="1" applyBorder="1" applyAlignment="1">
      <alignment vertical="center" wrapText="1"/>
    </xf>
    <xf numFmtId="0" fontId="15" fillId="0" borderId="3" xfId="0" applyFont="1" applyFill="1" applyBorder="1" applyAlignment="1">
      <alignment vertical="center" wrapText="1"/>
    </xf>
    <xf numFmtId="0" fontId="41" fillId="0" borderId="3" xfId="0" applyFont="1" applyBorder="1" applyAlignment="1">
      <alignment horizontal="left" vertical="center" wrapText="1"/>
    </xf>
    <xf numFmtId="9" fontId="14" fillId="0" borderId="3" xfId="0" applyNumberFormat="1" applyFont="1" applyBorder="1"/>
    <xf numFmtId="0" fontId="43" fillId="0" borderId="0" xfId="0" applyFont="1" applyAlignment="1">
      <alignment horizontal="left" vertical="center" wrapText="1" indent="1"/>
    </xf>
    <xf numFmtId="0" fontId="40" fillId="0" borderId="0" xfId="19" applyFont="1" applyFill="1"/>
    <xf numFmtId="0" fontId="40" fillId="0" borderId="0" xfId="19" applyFont="1" applyFill="1" applyBorder="1" applyProtection="1"/>
    <xf numFmtId="0" fontId="40" fillId="0" borderId="0" xfId="0" applyFont="1" applyFill="1"/>
    <xf numFmtId="0" fontId="46" fillId="0" borderId="0" xfId="19" applyFont="1" applyFill="1" applyBorder="1" applyAlignment="1" applyProtection="1">
      <alignment wrapText="1"/>
    </xf>
    <xf numFmtId="0" fontId="44" fillId="0" borderId="0" xfId="19" applyFont="1" applyFill="1" applyBorder="1" applyAlignment="1" applyProtection="1">
      <alignment wrapText="1"/>
    </xf>
    <xf numFmtId="0" fontId="45" fillId="0" borderId="0" xfId="0" applyFont="1" applyFill="1"/>
    <xf numFmtId="0" fontId="44" fillId="0" borderId="0" xfId="19" applyFont="1" applyFill="1" applyBorder="1" applyProtection="1"/>
    <xf numFmtId="0" fontId="47" fillId="0" borderId="0" xfId="19" applyFont="1" applyFill="1" applyBorder="1" applyAlignment="1" applyProtection="1">
      <alignment horizontal="left" vertical="center" wrapText="1"/>
    </xf>
    <xf numFmtId="0" fontId="49" fillId="0" borderId="0" xfId="19" applyFont="1" applyFill="1" applyBorder="1" applyAlignment="1" applyProtection="1">
      <alignment vertical="top"/>
    </xf>
    <xf numFmtId="0" fontId="44" fillId="0" borderId="0" xfId="19" applyFont="1" applyFill="1" applyBorder="1" applyAlignment="1" applyProtection="1">
      <alignment vertical="center"/>
    </xf>
    <xf numFmtId="0" fontId="44" fillId="0" borderId="0" xfId="19" applyFont="1" applyFill="1" applyAlignment="1" applyProtection="1">
      <alignment vertical="center"/>
    </xf>
    <xf numFmtId="0" fontId="44" fillId="0" borderId="0" xfId="19" applyFont="1" applyFill="1" applyProtection="1"/>
    <xf numFmtId="0" fontId="50" fillId="0" borderId="0" xfId="19" applyFont="1" applyFill="1" applyBorder="1" applyProtection="1"/>
    <xf numFmtId="0" fontId="0" fillId="0" borderId="3" xfId="0" applyBorder="1"/>
    <xf numFmtId="0" fontId="53" fillId="0" borderId="0" xfId="19" applyFont="1" applyFill="1" applyBorder="1" applyProtection="1"/>
    <xf numFmtId="0" fontId="50" fillId="8" borderId="3" xfId="19" applyFont="1" applyFill="1" applyBorder="1" applyAlignment="1" applyProtection="1">
      <alignment horizontal="left" vertical="center" indent="1"/>
    </xf>
    <xf numFmtId="0" fontId="54" fillId="0" borderId="3" xfId="0" applyFont="1" applyBorder="1"/>
    <xf numFmtId="0" fontId="44" fillId="0" borderId="0" xfId="19" applyFont="1" applyFill="1"/>
    <xf numFmtId="0" fontId="55" fillId="0" borderId="0" xfId="0" applyFont="1" applyFill="1" applyAlignment="1">
      <alignment vertical="center"/>
    </xf>
    <xf numFmtId="0" fontId="44" fillId="0" borderId="0" xfId="19" applyFont="1" applyFill="1" applyBorder="1"/>
    <xf numFmtId="0" fontId="42" fillId="0" borderId="0" xfId="19" applyFont="1" applyFill="1" applyAlignment="1">
      <alignment horizontal="right" indent="1"/>
    </xf>
    <xf numFmtId="0" fontId="42" fillId="8" borderId="4" xfId="19" applyFont="1" applyFill="1" applyBorder="1" applyAlignment="1">
      <alignment horizontal="left" vertical="center" wrapText="1" indent="1"/>
    </xf>
    <xf numFmtId="169" fontId="42" fillId="10" borderId="3" xfId="20" applyNumberFormat="1" applyFont="1" applyFill="1" applyBorder="1" applyAlignment="1">
      <alignment horizontal="right" vertical="center" wrapText="1" indent="1"/>
    </xf>
    <xf numFmtId="0" fontId="42" fillId="0" borderId="0" xfId="19" applyFont="1" applyFill="1" applyBorder="1" applyAlignment="1">
      <alignment wrapText="1"/>
    </xf>
    <xf numFmtId="0" fontId="44" fillId="0" borderId="0" xfId="19" applyFont="1" applyFill="1" applyBorder="1" applyAlignment="1">
      <alignment wrapText="1"/>
    </xf>
    <xf numFmtId="0" fontId="42" fillId="8" borderId="3" xfId="19" applyFont="1" applyFill="1" applyBorder="1" applyAlignment="1">
      <alignment horizontal="center" vertical="center" wrapText="1"/>
    </xf>
    <xf numFmtId="0" fontId="53" fillId="0" borderId="0" xfId="19" applyFont="1" applyFill="1" applyAlignment="1">
      <alignment horizontal="right" vertical="center"/>
    </xf>
    <xf numFmtId="49" fontId="44" fillId="9" borderId="7" xfId="19" applyNumberFormat="1" applyFont="1" applyFill="1" applyBorder="1" applyAlignment="1" applyProtection="1">
      <alignment horizontal="left" vertical="center" wrapText="1" indent="1"/>
      <protection locked="0"/>
    </xf>
    <xf numFmtId="169" fontId="44" fillId="9" borderId="3" xfId="19" applyNumberFormat="1" applyFont="1" applyFill="1" applyBorder="1" applyAlignment="1" applyProtection="1">
      <alignment horizontal="right" vertical="center" wrapText="1" indent="2"/>
      <protection locked="0"/>
    </xf>
    <xf numFmtId="0" fontId="42" fillId="0" borderId="0" xfId="19" applyFont="1" applyFill="1" applyBorder="1" applyAlignment="1">
      <alignment horizontal="center" vertical="center" wrapText="1"/>
    </xf>
    <xf numFmtId="169" fontId="42" fillId="8" borderId="3" xfId="20" applyNumberFormat="1" applyFont="1" applyFill="1" applyBorder="1" applyAlignment="1">
      <alignment horizontal="right" vertical="center" wrapText="1" indent="1"/>
    </xf>
    <xf numFmtId="170" fontId="44" fillId="0" borderId="0" xfId="19" applyNumberFormat="1" applyFont="1" applyFill="1" applyBorder="1" applyAlignment="1">
      <alignment horizontal="center" vertical="center" wrapText="1"/>
    </xf>
    <xf numFmtId="0" fontId="57" fillId="0" borderId="0" xfId="19" applyFont="1" applyFill="1" applyBorder="1" applyProtection="1"/>
    <xf numFmtId="0" fontId="40" fillId="0" borderId="0" xfId="19" applyFont="1"/>
    <xf numFmtId="0" fontId="40" fillId="6" borderId="0" xfId="19" applyFont="1" applyFill="1"/>
    <xf numFmtId="0" fontId="44" fillId="0" borderId="0" xfId="19" applyFont="1"/>
    <xf numFmtId="0" fontId="44" fillId="6" borderId="0" xfId="19" applyFont="1" applyFill="1" applyBorder="1"/>
    <xf numFmtId="0" fontId="44" fillId="6" borderId="0" xfId="19" applyFont="1" applyFill="1"/>
    <xf numFmtId="0" fontId="44" fillId="6" borderId="0" xfId="19" applyFont="1" applyFill="1" applyAlignment="1">
      <alignment wrapText="1"/>
    </xf>
    <xf numFmtId="169" fontId="42" fillId="10" borderId="4" xfId="19" applyNumberFormat="1" applyFont="1" applyFill="1" applyBorder="1" applyAlignment="1">
      <alignment vertical="center"/>
    </xf>
    <xf numFmtId="169" fontId="42" fillId="10" borderId="10" xfId="19" applyNumberFormat="1" applyFont="1" applyFill="1" applyBorder="1" applyAlignment="1">
      <alignment vertical="center"/>
    </xf>
    <xf numFmtId="0" fontId="44" fillId="6" borderId="0" xfId="19" applyFont="1" applyFill="1" applyBorder="1" applyAlignment="1">
      <alignment wrapText="1"/>
    </xf>
    <xf numFmtId="0" fontId="42" fillId="8" borderId="3" xfId="19" applyFont="1" applyFill="1" applyBorder="1" applyAlignment="1">
      <alignment horizontal="left" vertical="center" wrapText="1"/>
    </xf>
    <xf numFmtId="49" fontId="44" fillId="9" borderId="3" xfId="19" applyNumberFormat="1" applyFont="1" applyFill="1" applyBorder="1" applyAlignment="1" applyProtection="1">
      <alignment horizontal="left" vertical="top" wrapText="1"/>
      <protection locked="0"/>
    </xf>
    <xf numFmtId="49" fontId="44" fillId="9" borderId="3" xfId="19" applyNumberFormat="1" applyFont="1" applyFill="1" applyBorder="1" applyAlignment="1" applyProtection="1">
      <alignment horizontal="center" vertical="top" wrapText="1"/>
      <protection locked="0"/>
    </xf>
    <xf numFmtId="9" fontId="44" fillId="8" borderId="3" xfId="19" applyNumberFormat="1" applyFont="1" applyFill="1" applyBorder="1" applyAlignment="1">
      <alignment horizontal="center" vertical="top" wrapText="1"/>
    </xf>
    <xf numFmtId="0" fontId="59" fillId="6" borderId="0" xfId="19" applyFont="1" applyFill="1" applyBorder="1" applyProtection="1"/>
    <xf numFmtId="3" fontId="44" fillId="6" borderId="0" xfId="19" applyNumberFormat="1" applyFont="1" applyFill="1" applyBorder="1" applyAlignment="1">
      <alignment horizontal="center" vertical="center" wrapText="1"/>
    </xf>
    <xf numFmtId="0" fontId="42" fillId="6" borderId="0" xfId="19" applyFont="1" applyFill="1" applyBorder="1" applyAlignment="1">
      <alignment vertical="center" wrapText="1"/>
    </xf>
    <xf numFmtId="0" fontId="42" fillId="6" borderId="8" xfId="19" applyFont="1" applyFill="1" applyBorder="1" applyAlignment="1">
      <alignment vertical="center" wrapText="1"/>
    </xf>
    <xf numFmtId="49" fontId="50" fillId="9" borderId="3" xfId="21" applyNumberFormat="1" applyFont="1" applyFill="1" applyBorder="1" applyAlignment="1" applyProtection="1">
      <alignment vertical="center"/>
      <protection locked="0"/>
    </xf>
    <xf numFmtId="49" fontId="52" fillId="9" borderId="3" xfId="24" applyNumberFormat="1" applyFont="1" applyFill="1" applyBorder="1" applyAlignment="1" applyProtection="1">
      <alignment vertical="center"/>
      <protection locked="0"/>
    </xf>
    <xf numFmtId="0" fontId="44" fillId="0" borderId="0" xfId="19" applyFont="1" applyFill="1" applyAlignment="1">
      <alignment wrapText="1"/>
    </xf>
    <xf numFmtId="169" fontId="44" fillId="8" borderId="25" xfId="19" applyNumberFormat="1" applyFont="1" applyFill="1" applyBorder="1" applyAlignment="1">
      <alignment horizontal="right" vertical="center" wrapText="1" indent="1"/>
    </xf>
    <xf numFmtId="169" fontId="42" fillId="10" borderId="5" xfId="19" applyNumberFormat="1" applyFont="1" applyFill="1" applyBorder="1" applyAlignment="1">
      <alignment horizontal="right" vertical="center" indent="1"/>
    </xf>
    <xf numFmtId="0" fontId="15" fillId="0" borderId="0" xfId="19" applyFont="1" applyAlignment="1">
      <alignment horizontal="left" vertical="center"/>
    </xf>
    <xf numFmtId="0" fontId="14" fillId="6" borderId="0" xfId="19" applyFont="1" applyFill="1" applyAlignment="1">
      <alignment horizontal="left"/>
    </xf>
    <xf numFmtId="0" fontId="28" fillId="0" borderId="0" xfId="19" applyFont="1" applyAlignment="1">
      <alignment horizontal="left" vertical="center" wrapText="1"/>
    </xf>
    <xf numFmtId="0" fontId="14" fillId="6" borderId="0" xfId="19" applyFont="1" applyFill="1" applyAlignment="1">
      <alignment horizontal="left" vertical="center"/>
    </xf>
    <xf numFmtId="0" fontId="12" fillId="0" borderId="0" xfId="24" applyFill="1" applyAlignment="1">
      <alignment horizontal="left"/>
    </xf>
    <xf numFmtId="169" fontId="42" fillId="8" borderId="3" xfId="19" applyNumberFormat="1" applyFont="1" applyFill="1" applyBorder="1" applyAlignment="1">
      <alignment horizontal="right" vertical="center" wrapText="1" indent="1"/>
    </xf>
    <xf numFmtId="0" fontId="60" fillId="0" borderId="0" xfId="24" applyFont="1" applyFill="1" applyAlignment="1"/>
    <xf numFmtId="49" fontId="50" fillId="9" borderId="3" xfId="21" applyNumberFormat="1" applyFont="1" applyFill="1" applyBorder="1" applyAlignment="1" applyProtection="1">
      <alignment vertical="center" wrapText="1"/>
      <protection locked="0"/>
    </xf>
    <xf numFmtId="0" fontId="14" fillId="9" borderId="3" xfId="19" applyFont="1" applyFill="1" applyBorder="1" applyProtection="1">
      <protection locked="0"/>
    </xf>
    <xf numFmtId="49" fontId="14" fillId="0" borderId="3" xfId="19" applyNumberFormat="1" applyFont="1" applyBorder="1" applyAlignment="1">
      <alignment horizontal="right" vertical="center" wrapText="1" indent="2"/>
    </xf>
    <xf numFmtId="0" fontId="45" fillId="0" borderId="9" xfId="19" applyFont="1" applyFill="1" applyBorder="1" applyAlignment="1" applyProtection="1">
      <alignment horizontal="left" vertical="center"/>
    </xf>
    <xf numFmtId="0" fontId="16" fillId="0" borderId="0" xfId="24" applyFont="1" applyFill="1" applyAlignment="1">
      <alignment vertical="top" wrapText="1"/>
    </xf>
    <xf numFmtId="0" fontId="16" fillId="0" borderId="2" xfId="0" applyFont="1" applyFill="1" applyBorder="1" applyAlignment="1">
      <alignment wrapText="1"/>
    </xf>
    <xf numFmtId="0" fontId="63" fillId="0" borderId="0" xfId="19" applyFont="1" applyAlignment="1">
      <alignment wrapText="1"/>
    </xf>
    <xf numFmtId="0" fontId="44" fillId="0" borderId="0" xfId="0" applyFont="1"/>
    <xf numFmtId="0" fontId="44" fillId="0" borderId="0" xfId="0" applyFont="1" applyAlignment="1">
      <alignment vertical="top" wrapText="1"/>
    </xf>
    <xf numFmtId="0" fontId="44" fillId="0" borderId="0" xfId="0" applyFont="1" applyAlignment="1">
      <alignment vertical="top"/>
    </xf>
    <xf numFmtId="9" fontId="44" fillId="0" borderId="0" xfId="0" applyNumberFormat="1" applyFont="1" applyAlignment="1">
      <alignment vertical="top"/>
    </xf>
    <xf numFmtId="169" fontId="44" fillId="9" borderId="3" xfId="19" applyNumberFormat="1" applyFont="1" applyFill="1" applyBorder="1" applyAlignment="1" applyProtection="1">
      <alignment horizontal="right" vertical="top" wrapText="1"/>
      <protection locked="0"/>
    </xf>
    <xf numFmtId="169" fontId="44" fillId="8" borderId="3" xfId="19" applyNumberFormat="1" applyFont="1" applyFill="1" applyBorder="1" applyAlignment="1">
      <alignment horizontal="right" vertical="top" wrapText="1"/>
    </xf>
    <xf numFmtId="0" fontId="42" fillId="0" borderId="3" xfId="0" applyFont="1" applyBorder="1" applyAlignment="1">
      <alignment vertical="center" wrapText="1"/>
    </xf>
    <xf numFmtId="0" fontId="65" fillId="0" borderId="3" xfId="0" applyFont="1" applyBorder="1" applyAlignment="1">
      <alignment horizontal="left" vertical="center" wrapText="1"/>
    </xf>
    <xf numFmtId="0" fontId="42" fillId="0" borderId="14" xfId="0" applyFont="1" applyBorder="1" applyAlignment="1">
      <alignment vertical="center" wrapText="1"/>
    </xf>
    <xf numFmtId="0" fontId="42" fillId="0" borderId="15" xfId="0" applyFont="1" applyBorder="1" applyAlignment="1">
      <alignment vertical="center" wrapText="1"/>
    </xf>
    <xf numFmtId="0" fontId="42" fillId="0" borderId="16" xfId="0" applyFont="1" applyBorder="1" applyAlignment="1">
      <alignment vertical="center" wrapText="1"/>
    </xf>
    <xf numFmtId="0" fontId="44" fillId="0" borderId="17" xfId="0" applyFont="1" applyBorder="1" applyAlignment="1">
      <alignment horizontal="left" vertical="center" wrapText="1"/>
    </xf>
    <xf numFmtId="0" fontId="44" fillId="0" borderId="12" xfId="0" applyFont="1" applyBorder="1" applyAlignment="1">
      <alignment horizontal="left" vertical="center" wrapText="1"/>
    </xf>
    <xf numFmtId="0" fontId="65" fillId="0" borderId="12" xfId="0" applyFont="1" applyBorder="1" applyAlignment="1">
      <alignment horizontal="left" vertical="center" wrapText="1"/>
    </xf>
    <xf numFmtId="9" fontId="65" fillId="0" borderId="12" xfId="0" applyNumberFormat="1" applyFont="1" applyBorder="1" applyAlignment="1">
      <alignment horizontal="left" vertical="center" wrapText="1"/>
    </xf>
    <xf numFmtId="0" fontId="65" fillId="0" borderId="18" xfId="0" applyFont="1" applyBorder="1" applyAlignment="1">
      <alignment horizontal="left" vertical="center" wrapText="1"/>
    </xf>
    <xf numFmtId="0" fontId="44" fillId="0" borderId="19" xfId="0" applyFont="1" applyBorder="1" applyAlignment="1">
      <alignment vertical="center" wrapText="1"/>
    </xf>
    <xf numFmtId="0" fontId="44" fillId="0" borderId="13" xfId="0" applyFont="1" applyBorder="1" applyAlignment="1">
      <alignment vertical="center" wrapText="1"/>
    </xf>
    <xf numFmtId="0" fontId="65" fillId="0" borderId="13" xfId="0" applyFont="1" applyBorder="1" applyAlignment="1">
      <alignment vertical="center" wrapText="1"/>
    </xf>
    <xf numFmtId="0" fontId="65" fillId="0" borderId="24" xfId="0" applyFont="1" applyBorder="1" applyAlignment="1">
      <alignment vertical="center" wrapText="1"/>
    </xf>
    <xf numFmtId="0" fontId="65" fillId="0" borderId="20" xfId="0" applyFont="1" applyBorder="1" applyAlignment="1">
      <alignment horizontal="left" vertical="center" wrapText="1"/>
    </xf>
    <xf numFmtId="0" fontId="44" fillId="7" borderId="12" xfId="0" applyFont="1" applyFill="1" applyBorder="1" applyAlignment="1">
      <alignment horizontal="left" vertical="center" wrapText="1"/>
    </xf>
    <xf numFmtId="0" fontId="44" fillId="7" borderId="17" xfId="0" applyFont="1" applyFill="1" applyBorder="1" applyAlignment="1">
      <alignment horizontal="left" vertical="center" wrapText="1"/>
    </xf>
    <xf numFmtId="0" fontId="65" fillId="7" borderId="12" xfId="0" applyFont="1" applyFill="1" applyBorder="1" applyAlignment="1">
      <alignment horizontal="left" vertical="center" wrapText="1"/>
    </xf>
    <xf numFmtId="9" fontId="65" fillId="7" borderId="12" xfId="0" applyNumberFormat="1" applyFont="1" applyFill="1" applyBorder="1" applyAlignment="1">
      <alignment horizontal="left" vertical="center" wrapText="1"/>
    </xf>
    <xf numFmtId="0" fontId="64" fillId="7" borderId="18" xfId="0" applyFont="1" applyFill="1" applyBorder="1" applyAlignment="1">
      <alignment horizontal="left" vertical="center" wrapText="1"/>
    </xf>
    <xf numFmtId="0" fontId="65" fillId="7" borderId="19" xfId="0" applyFont="1" applyFill="1" applyBorder="1" applyAlignment="1">
      <alignment vertical="center" wrapText="1"/>
    </xf>
    <xf numFmtId="0" fontId="65" fillId="7" borderId="13" xfId="0" applyFont="1" applyFill="1" applyBorder="1" applyAlignment="1">
      <alignment vertical="center" wrapText="1"/>
    </xf>
    <xf numFmtId="0" fontId="65" fillId="7" borderId="20" xfId="0" applyFont="1" applyFill="1" applyBorder="1" applyAlignment="1">
      <alignment horizontal="left" vertical="center" wrapText="1"/>
    </xf>
    <xf numFmtId="0" fontId="65" fillId="0" borderId="19" xfId="0" applyFont="1" applyBorder="1" applyAlignment="1">
      <alignment vertical="center" wrapText="1"/>
    </xf>
    <xf numFmtId="0" fontId="64" fillId="7" borderId="19" xfId="0" applyFont="1" applyFill="1" applyBorder="1" applyAlignment="1">
      <alignment vertical="center" wrapText="1"/>
    </xf>
    <xf numFmtId="0" fontId="64" fillId="7" borderId="13" xfId="0" applyFont="1" applyFill="1" applyBorder="1" applyAlignment="1">
      <alignment vertical="center" wrapText="1"/>
    </xf>
    <xf numFmtId="9" fontId="64" fillId="7" borderId="12" xfId="0" applyNumberFormat="1" applyFont="1" applyFill="1" applyBorder="1" applyAlignment="1">
      <alignment horizontal="left" vertical="center" wrapText="1"/>
    </xf>
    <xf numFmtId="0" fontId="64" fillId="7" borderId="20" xfId="0" applyFont="1" applyFill="1" applyBorder="1" applyAlignment="1">
      <alignment horizontal="left" vertical="center" wrapText="1"/>
    </xf>
    <xf numFmtId="0" fontId="65" fillId="0" borderId="17" xfId="0" applyFont="1" applyBorder="1" applyAlignment="1">
      <alignment horizontal="left" vertical="center" wrapText="1"/>
    </xf>
    <xf numFmtId="9" fontId="44" fillId="0" borderId="12" xfId="0" applyNumberFormat="1" applyFont="1" applyFill="1" applyBorder="1" applyAlignment="1">
      <alignment horizontal="left" vertical="center" wrapText="1"/>
    </xf>
    <xf numFmtId="0" fontId="64" fillId="7" borderId="12" xfId="0" applyFont="1" applyFill="1" applyBorder="1" applyAlignment="1">
      <alignment horizontal="left" vertical="center" wrapText="1"/>
    </xf>
    <xf numFmtId="0" fontId="65" fillId="0" borderId="21" xfId="0" applyFont="1" applyBorder="1" applyAlignment="1">
      <alignment horizontal="left" vertical="center" wrapText="1"/>
    </xf>
    <xf numFmtId="0" fontId="65" fillId="0" borderId="22" xfId="0" applyFont="1" applyBorder="1" applyAlignment="1">
      <alignment horizontal="left" vertical="center" wrapText="1"/>
    </xf>
    <xf numFmtId="0" fontId="65" fillId="0" borderId="23" xfId="0" applyFont="1" applyBorder="1" applyAlignment="1">
      <alignment horizontal="left" vertical="center" wrapText="1"/>
    </xf>
    <xf numFmtId="0" fontId="44" fillId="0" borderId="0" xfId="19" applyFont="1" applyAlignment="1">
      <alignment vertical="top"/>
    </xf>
    <xf numFmtId="0" fontId="44" fillId="6" borderId="0" xfId="19" applyFont="1" applyFill="1" applyAlignment="1">
      <alignment horizontal="right" vertical="top"/>
    </xf>
    <xf numFmtId="171" fontId="50" fillId="9" borderId="3" xfId="21" applyNumberFormat="1" applyFont="1" applyFill="1" applyBorder="1" applyAlignment="1" applyProtection="1">
      <alignment horizontal="left" vertical="center" wrapText="1"/>
      <protection locked="0"/>
    </xf>
    <xf numFmtId="0" fontId="0" fillId="0" borderId="0" xfId="0" applyFill="1"/>
    <xf numFmtId="0" fontId="12" fillId="0" borderId="0" xfId="24" applyFill="1" applyAlignment="1">
      <alignment horizontal="left" indent="1"/>
    </xf>
    <xf numFmtId="0" fontId="16" fillId="0" borderId="0" xfId="0" applyFont="1" applyFill="1" applyAlignment="1">
      <alignment vertical="top"/>
    </xf>
    <xf numFmtId="1" fontId="48" fillId="9" borderId="4" xfId="21" applyNumberFormat="1" applyFont="1" applyFill="1" applyBorder="1" applyAlignment="1" applyProtection="1">
      <alignment horizontal="center" vertical="center"/>
    </xf>
    <xf numFmtId="1" fontId="48" fillId="9" borderId="5" xfId="21" applyNumberFormat="1" applyFont="1" applyFill="1" applyBorder="1" applyAlignment="1" applyProtection="1">
      <alignment horizontal="center" vertical="center"/>
    </xf>
    <xf numFmtId="0" fontId="51" fillId="0" borderId="2" xfId="19" applyFont="1" applyFill="1" applyBorder="1" applyAlignment="1" applyProtection="1">
      <alignment horizontal="left" wrapText="1"/>
    </xf>
    <xf numFmtId="0" fontId="56" fillId="9" borderId="3" xfId="19" applyFont="1" applyFill="1" applyBorder="1" applyAlignment="1">
      <alignment horizontal="center" vertical="center" wrapText="1"/>
    </xf>
    <xf numFmtId="0" fontId="44" fillId="0" borderId="0" xfId="19" applyFont="1" applyFill="1" applyAlignment="1">
      <alignment horizontal="left" vertical="top" wrapText="1"/>
    </xf>
    <xf numFmtId="169" fontId="42" fillId="8" borderId="6" xfId="19" applyNumberFormat="1" applyFont="1" applyFill="1" applyBorder="1" applyAlignment="1">
      <alignment horizontal="center" vertical="center" wrapText="1"/>
    </xf>
    <xf numFmtId="0" fontId="42" fillId="8" borderId="3" xfId="19" applyFont="1" applyFill="1" applyBorder="1" applyAlignment="1">
      <alignment horizontal="left" vertical="center" wrapText="1" indent="1"/>
    </xf>
    <xf numFmtId="0" fontId="42" fillId="0" borderId="0" xfId="19" applyFont="1" applyFill="1" applyBorder="1" applyAlignment="1" applyProtection="1">
      <alignment horizontal="right" vertical="center" wrapText="1"/>
    </xf>
    <xf numFmtId="0" fontId="44" fillId="6" borderId="0" xfId="19" applyFont="1" applyFill="1" applyAlignment="1">
      <alignment horizontal="left"/>
    </xf>
    <xf numFmtId="0" fontId="58" fillId="9" borderId="3" xfId="0" applyFont="1" applyFill="1" applyBorder="1" applyAlignment="1">
      <alignment horizontal="center" vertical="center" wrapText="1"/>
    </xf>
    <xf numFmtId="0" fontId="45" fillId="9" borderId="3" xfId="0" applyFont="1" applyFill="1" applyBorder="1" applyAlignment="1"/>
    <xf numFmtId="0" fontId="42" fillId="8" borderId="4" xfId="19" applyFont="1" applyFill="1" applyBorder="1" applyAlignment="1">
      <alignment horizontal="center" vertical="center" wrapText="1"/>
    </xf>
    <xf numFmtId="0" fontId="42" fillId="8" borderId="10" xfId="19" applyFont="1" applyFill="1" applyBorder="1" applyAlignment="1">
      <alignment horizontal="center" vertical="center" wrapText="1"/>
    </xf>
    <xf numFmtId="0" fontId="42" fillId="8" borderId="5" xfId="19" applyFont="1" applyFill="1" applyBorder="1" applyAlignment="1">
      <alignment horizontal="center" vertical="center" wrapText="1"/>
    </xf>
    <xf numFmtId="0" fontId="39" fillId="0" borderId="0" xfId="19" applyFont="1" applyFill="1" applyBorder="1" applyAlignment="1">
      <alignment horizontal="left" vertical="top" wrapText="1" indent="3"/>
    </xf>
    <xf numFmtId="0" fontId="17" fillId="0" borderId="0" xfId="24" applyFont="1" applyFill="1" applyAlignment="1">
      <alignment horizontal="left" vertical="center" wrapText="1" indent="4"/>
    </xf>
    <xf numFmtId="0" fontId="16" fillId="0" borderId="0" xfId="19" quotePrefix="1" applyFont="1" applyFill="1" applyBorder="1" applyAlignment="1">
      <alignment horizontal="left" vertical="top" wrapText="1"/>
    </xf>
    <xf numFmtId="0" fontId="14" fillId="0" borderId="3" xfId="19" applyFont="1" applyBorder="1" applyAlignment="1" applyProtection="1">
      <alignment horizontal="left" vertical="center" indent="1"/>
    </xf>
    <xf numFmtId="171" fontId="14" fillId="0" borderId="3" xfId="19" applyNumberFormat="1" applyFont="1" applyBorder="1" applyAlignment="1" applyProtection="1">
      <alignment horizontal="left" vertical="center" indent="1"/>
    </xf>
    <xf numFmtId="0" fontId="17" fillId="0" borderId="0" xfId="19" applyFont="1" applyAlignment="1">
      <alignment horizontal="left" vertical="top" wrapText="1" indent="4"/>
    </xf>
  </cellXfs>
  <cellStyles count="25">
    <cellStyle name="Change in Formula" xfId="3" xr:uid="{00000000-0005-0000-0000-000000000000}"/>
    <cellStyle name="Comma" xfId="1" builtinId="3" customBuiltin="1"/>
    <cellStyle name="Comma [0]" xfId="2" builtinId="6" customBuiltin="1"/>
    <cellStyle name="Comma 2" xfId="20" xr:uid="{00000000-0005-0000-0000-000003000000}"/>
    <cellStyle name="Error checks" xfId="4" xr:uid="{00000000-0005-0000-0000-000004000000}"/>
    <cellStyle name="Error Warning" xfId="5" xr:uid="{00000000-0005-0000-0000-000005000000}"/>
    <cellStyle name="Hyperlink" xfId="24" builtinId="8"/>
    <cellStyle name="Hyperlink 2" xfId="23" xr:uid="{00000000-0005-0000-0000-000007000000}"/>
    <cellStyle name="Info/Default #" xfId="15" xr:uid="{00000000-0005-0000-0000-000008000000}"/>
    <cellStyle name="Info/default %" xfId="12" xr:uid="{00000000-0005-0000-0000-000009000000}"/>
    <cellStyle name="Info/import #" xfId="11" xr:uid="{00000000-0005-0000-0000-00000A000000}"/>
    <cellStyle name="Info/import %" xfId="14" xr:uid="{00000000-0005-0000-0000-00000B000000}"/>
    <cellStyle name="Input #" xfId="6" xr:uid="{00000000-0005-0000-0000-00000C000000}"/>
    <cellStyle name="Input %" xfId="7" xr:uid="{00000000-0005-0000-0000-00000D000000}"/>
    <cellStyle name="Input % 2" xfId="16" xr:uid="{00000000-0005-0000-0000-00000E000000}"/>
    <cellStyle name="Input2" xfId="8" xr:uid="{00000000-0005-0000-0000-00000F000000}"/>
    <cellStyle name="Inputs" xfId="21" xr:uid="{00000000-0005-0000-0000-000010000000}"/>
    <cellStyle name="Inputs 2" xfId="22" xr:uid="{00000000-0005-0000-0000-000011000000}"/>
    <cellStyle name="Key Outputs" xfId="9" xr:uid="{00000000-0005-0000-0000-000012000000}"/>
    <cellStyle name="Links from other files (green) style" xfId="10" xr:uid="{00000000-0005-0000-0000-000013000000}"/>
    <cellStyle name="Normal" xfId="0" builtinId="0" customBuiltin="1"/>
    <cellStyle name="Normal 2" xfId="19" xr:uid="{00000000-0005-0000-0000-000015000000}"/>
    <cellStyle name="Percent 2" xfId="17" xr:uid="{00000000-0005-0000-0000-000017000000}"/>
    <cellStyle name="Percent 2 2" xfId="18" xr:uid="{00000000-0005-0000-0000-000018000000}"/>
    <cellStyle name="QA" xfId="13" xr:uid="{00000000-0005-0000-0000-000019000000}"/>
  </cellStyles>
  <dxfs count="1">
    <dxf>
      <font>
        <color auto="1"/>
      </font>
      <fill>
        <patternFill>
          <bgColor rgb="FFFFC000"/>
        </patternFill>
      </fill>
    </dxf>
  </dxfs>
  <tableStyles count="0" defaultTableStyle="TableStyleMedium2" defaultPivotStyle="PivotStyleLight16"/>
  <colors>
    <mruColors>
      <color rgb="FFFFFFFF"/>
      <color rgb="FF009DDB"/>
      <color rgb="FFCCCCFF"/>
      <color rgb="FFCCFFCC"/>
      <color rgb="FFFF7575"/>
      <color rgb="FF46B849"/>
      <color rgb="FFE2EAF6"/>
      <color rgb="FF115F7E"/>
      <color rgb="FF006C49"/>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80682</xdr:colOff>
      <xdr:row>1</xdr:row>
      <xdr:rowOff>189379</xdr:rowOff>
    </xdr:from>
    <xdr:to>
      <xdr:col>2</xdr:col>
      <xdr:colOff>2364627</xdr:colOff>
      <xdr:row>1</xdr:row>
      <xdr:rowOff>611654</xdr:rowOff>
    </xdr:to>
    <xdr:pic>
      <xdr:nvPicPr>
        <xdr:cNvPr id="2" name="Graphic 8" descr="IPART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99782" y="351304"/>
          <a:ext cx="2283945" cy="422275"/>
        </a:xfrm>
        <a:prstGeom prst="rect">
          <a:avLst/>
        </a:prstGeom>
      </xdr:spPr>
    </xdr:pic>
    <xdr:clientData/>
  </xdr:twoCellAnchor>
  <xdr:twoCellAnchor>
    <xdr:from>
      <xdr:col>2</xdr:col>
      <xdr:colOff>19274</xdr:colOff>
      <xdr:row>2</xdr:row>
      <xdr:rowOff>72278</xdr:rowOff>
    </xdr:from>
    <xdr:to>
      <xdr:col>2</xdr:col>
      <xdr:colOff>6535274</xdr:colOff>
      <xdr:row>2</xdr:row>
      <xdr:rowOff>111013</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438374" y="1186703"/>
          <a:ext cx="6516000" cy="38735"/>
        </a:xfrm>
        <a:prstGeom prst="rect">
          <a:avLst/>
        </a:prstGeom>
        <a:gradFill flip="none" rotWithShape="0">
          <a:gsLst>
            <a:gs pos="58000">
              <a:srgbClr val="7B185F"/>
            </a:gs>
            <a:gs pos="36000">
              <a:srgbClr val="520FA4"/>
            </a:gs>
            <a:gs pos="1000">
              <a:srgbClr val="006C49"/>
            </a:gs>
            <a:gs pos="18000">
              <a:srgbClr val="0352A1"/>
            </a:gs>
            <a:gs pos="97000">
              <a:srgbClr val="B3610F"/>
            </a:gs>
            <a:gs pos="80000">
              <a:srgbClr val="A4201B"/>
            </a:gs>
          </a:gsLst>
          <a:lin ang="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3</xdr:col>
      <xdr:colOff>3998175</xdr:colOff>
      <xdr:row>2</xdr:row>
      <xdr:rowOff>38735</xdr:rowOff>
    </xdr:to>
    <xdr:sp macro="" textlink="">
      <xdr:nvSpPr>
        <xdr:cNvPr id="10" name="Rectangle 9">
          <a:extLst>
            <a:ext uri="{FF2B5EF4-FFF2-40B4-BE49-F238E27FC236}">
              <a16:creationId xmlns:a16="http://schemas.microsoft.com/office/drawing/2014/main" id="{00000000-0008-0000-0400-00000A000000}"/>
            </a:ext>
          </a:extLst>
        </xdr:cNvPr>
        <xdr:cNvSpPr/>
      </xdr:nvSpPr>
      <xdr:spPr>
        <a:xfrm>
          <a:off x="381000" y="485775"/>
          <a:ext cx="6408000" cy="38735"/>
        </a:xfrm>
        <a:prstGeom prst="rect">
          <a:avLst/>
        </a:prstGeom>
        <a:gradFill flip="none" rotWithShape="0">
          <a:gsLst>
            <a:gs pos="58000">
              <a:srgbClr val="7B185F"/>
            </a:gs>
            <a:gs pos="36000">
              <a:srgbClr val="520FA4"/>
            </a:gs>
            <a:gs pos="1000">
              <a:srgbClr val="006C49"/>
            </a:gs>
            <a:gs pos="18000">
              <a:srgbClr val="0352A1"/>
            </a:gs>
            <a:gs pos="97000">
              <a:srgbClr val="B3610F"/>
            </a:gs>
            <a:gs pos="80000">
              <a:srgbClr val="A4201B"/>
            </a:gs>
          </a:gsLst>
          <a:lin ang="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25586</xdr:colOff>
      <xdr:row>2</xdr:row>
      <xdr:rowOff>16061</xdr:rowOff>
    </xdr:from>
    <xdr:to>
      <xdr:col>4</xdr:col>
      <xdr:colOff>2181031</xdr:colOff>
      <xdr:row>2</xdr:row>
      <xdr:rowOff>54796</xdr:rowOff>
    </xdr:to>
    <xdr:sp macro="" textlink="">
      <xdr:nvSpPr>
        <xdr:cNvPr id="2" name="Rectangle 1">
          <a:extLst>
            <a:ext uri="{FF2B5EF4-FFF2-40B4-BE49-F238E27FC236}">
              <a16:creationId xmlns:a16="http://schemas.microsoft.com/office/drawing/2014/main" id="{A1FAFCAA-9006-4C69-B53E-0F04212149E7}"/>
            </a:ext>
          </a:extLst>
        </xdr:cNvPr>
        <xdr:cNvSpPr/>
      </xdr:nvSpPr>
      <xdr:spPr>
        <a:xfrm>
          <a:off x="406586" y="587561"/>
          <a:ext cx="7908545" cy="38735"/>
        </a:xfrm>
        <a:prstGeom prst="rect">
          <a:avLst/>
        </a:prstGeom>
        <a:gradFill flip="none" rotWithShape="0">
          <a:gsLst>
            <a:gs pos="58000">
              <a:srgbClr val="7B185F"/>
            </a:gs>
            <a:gs pos="36000">
              <a:srgbClr val="520FA4"/>
            </a:gs>
            <a:gs pos="1000">
              <a:srgbClr val="006C49"/>
            </a:gs>
            <a:gs pos="18000">
              <a:srgbClr val="0352A1"/>
            </a:gs>
            <a:gs pos="97000">
              <a:srgbClr val="B3610F"/>
            </a:gs>
            <a:gs pos="80000">
              <a:srgbClr val="A4201B"/>
            </a:gs>
          </a:gsLst>
          <a:lin ang="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25586</xdr:colOff>
      <xdr:row>2</xdr:row>
      <xdr:rowOff>16061</xdr:rowOff>
    </xdr:from>
    <xdr:to>
      <xdr:col>4</xdr:col>
      <xdr:colOff>2181031</xdr:colOff>
      <xdr:row>2</xdr:row>
      <xdr:rowOff>54796</xdr:rowOff>
    </xdr:to>
    <xdr:sp macro="" textlink="">
      <xdr:nvSpPr>
        <xdr:cNvPr id="2" name="Rectangle 1">
          <a:extLst>
            <a:ext uri="{FF2B5EF4-FFF2-40B4-BE49-F238E27FC236}">
              <a16:creationId xmlns:a16="http://schemas.microsoft.com/office/drawing/2014/main" id="{D8F0E274-E452-4780-80DF-352C2512AA24}"/>
            </a:ext>
          </a:extLst>
        </xdr:cNvPr>
        <xdr:cNvSpPr/>
      </xdr:nvSpPr>
      <xdr:spPr>
        <a:xfrm>
          <a:off x="406586" y="587561"/>
          <a:ext cx="7908545" cy="38735"/>
        </a:xfrm>
        <a:prstGeom prst="rect">
          <a:avLst/>
        </a:prstGeom>
        <a:gradFill flip="none" rotWithShape="0">
          <a:gsLst>
            <a:gs pos="58000">
              <a:srgbClr val="7B185F"/>
            </a:gs>
            <a:gs pos="36000">
              <a:srgbClr val="520FA4"/>
            </a:gs>
            <a:gs pos="1000">
              <a:srgbClr val="006C49"/>
            </a:gs>
            <a:gs pos="18000">
              <a:srgbClr val="0352A1"/>
            </a:gs>
            <a:gs pos="97000">
              <a:srgbClr val="B3610F"/>
            </a:gs>
            <a:gs pos="80000">
              <a:srgbClr val="A4201B"/>
            </a:gs>
          </a:gsLst>
          <a:lin ang="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25586</xdr:colOff>
      <xdr:row>2</xdr:row>
      <xdr:rowOff>16061</xdr:rowOff>
    </xdr:from>
    <xdr:to>
      <xdr:col>4</xdr:col>
      <xdr:colOff>2181031</xdr:colOff>
      <xdr:row>2</xdr:row>
      <xdr:rowOff>54796</xdr:rowOff>
    </xdr:to>
    <xdr:sp macro="" textlink="">
      <xdr:nvSpPr>
        <xdr:cNvPr id="2" name="Rectangle 1">
          <a:extLst>
            <a:ext uri="{FF2B5EF4-FFF2-40B4-BE49-F238E27FC236}">
              <a16:creationId xmlns:a16="http://schemas.microsoft.com/office/drawing/2014/main" id="{A8835E50-0E77-4F5D-AE0A-D48CDA940A39}"/>
            </a:ext>
          </a:extLst>
        </xdr:cNvPr>
        <xdr:cNvSpPr/>
      </xdr:nvSpPr>
      <xdr:spPr>
        <a:xfrm>
          <a:off x="409761" y="587561"/>
          <a:ext cx="7908545" cy="38735"/>
        </a:xfrm>
        <a:prstGeom prst="rect">
          <a:avLst/>
        </a:prstGeom>
        <a:gradFill flip="none" rotWithShape="0">
          <a:gsLst>
            <a:gs pos="58000">
              <a:srgbClr val="7B185F"/>
            </a:gs>
            <a:gs pos="36000">
              <a:srgbClr val="520FA4"/>
            </a:gs>
            <a:gs pos="1000">
              <a:srgbClr val="006C49"/>
            </a:gs>
            <a:gs pos="18000">
              <a:srgbClr val="0352A1"/>
            </a:gs>
            <a:gs pos="97000">
              <a:srgbClr val="B3610F"/>
            </a:gs>
            <a:gs pos="80000">
              <a:srgbClr val="A4201B"/>
            </a:gs>
          </a:gsLst>
          <a:lin ang="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3027</xdr:colOff>
      <xdr:row>2</xdr:row>
      <xdr:rowOff>16099</xdr:rowOff>
    </xdr:from>
    <xdr:to>
      <xdr:col>13</xdr:col>
      <xdr:colOff>0</xdr:colOff>
      <xdr:row>2</xdr:row>
      <xdr:rowOff>54834</xdr:rowOff>
    </xdr:to>
    <xdr:sp macro="" textlink="">
      <xdr:nvSpPr>
        <xdr:cNvPr id="2" name="Rectangle 1">
          <a:extLst>
            <a:ext uri="{FF2B5EF4-FFF2-40B4-BE49-F238E27FC236}">
              <a16:creationId xmlns:a16="http://schemas.microsoft.com/office/drawing/2014/main" id="{7AA3244A-2A2F-4C99-AB0C-F0F83654A878}"/>
            </a:ext>
          </a:extLst>
        </xdr:cNvPr>
        <xdr:cNvSpPr/>
      </xdr:nvSpPr>
      <xdr:spPr>
        <a:xfrm>
          <a:off x="384027" y="587599"/>
          <a:ext cx="15713223" cy="38735"/>
        </a:xfrm>
        <a:prstGeom prst="rect">
          <a:avLst/>
        </a:prstGeom>
        <a:gradFill flip="none" rotWithShape="0">
          <a:gsLst>
            <a:gs pos="58000">
              <a:srgbClr val="7B185F"/>
            </a:gs>
            <a:gs pos="36000">
              <a:srgbClr val="520FA4"/>
            </a:gs>
            <a:gs pos="1000">
              <a:srgbClr val="006C49"/>
            </a:gs>
            <a:gs pos="18000">
              <a:srgbClr val="0352A1"/>
            </a:gs>
            <a:gs pos="97000">
              <a:srgbClr val="B3610F"/>
            </a:gs>
            <a:gs pos="80000">
              <a:srgbClr val="A4201B"/>
            </a:gs>
          </a:gsLst>
          <a:lin ang="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31749</xdr:colOff>
      <xdr:row>2</xdr:row>
      <xdr:rowOff>9525</xdr:rowOff>
    </xdr:from>
    <xdr:to>
      <xdr:col>6</xdr:col>
      <xdr:colOff>2150199</xdr:colOff>
      <xdr:row>2</xdr:row>
      <xdr:rowOff>48260</xdr:rowOff>
    </xdr:to>
    <xdr:sp macro="" textlink="">
      <xdr:nvSpPr>
        <xdr:cNvPr id="2" name="Rectangle 1">
          <a:extLst>
            <a:ext uri="{FF2B5EF4-FFF2-40B4-BE49-F238E27FC236}">
              <a16:creationId xmlns:a16="http://schemas.microsoft.com/office/drawing/2014/main" id="{C7B23E6A-0B09-41FE-B062-E1DC24B431EF}"/>
            </a:ext>
          </a:extLst>
        </xdr:cNvPr>
        <xdr:cNvSpPr/>
      </xdr:nvSpPr>
      <xdr:spPr>
        <a:xfrm>
          <a:off x="412749" y="581025"/>
          <a:ext cx="6366600" cy="38735"/>
        </a:xfrm>
        <a:prstGeom prst="rect">
          <a:avLst/>
        </a:prstGeom>
        <a:gradFill flip="none" rotWithShape="0">
          <a:gsLst>
            <a:gs pos="58000">
              <a:srgbClr val="7B185F"/>
            </a:gs>
            <a:gs pos="36000">
              <a:srgbClr val="520FA4"/>
            </a:gs>
            <a:gs pos="1000">
              <a:srgbClr val="006C49"/>
            </a:gs>
            <a:gs pos="18000">
              <a:srgbClr val="0352A1"/>
            </a:gs>
            <a:gs pos="97000">
              <a:srgbClr val="B3610F"/>
            </a:gs>
            <a:gs pos="80000">
              <a:srgbClr val="A4201B"/>
            </a:gs>
          </a:gsLst>
          <a:lin ang="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2</xdr:col>
      <xdr:colOff>76200</xdr:colOff>
      <xdr:row>16</xdr:row>
      <xdr:rowOff>171450</xdr:rowOff>
    </xdr:from>
    <xdr:to>
      <xdr:col>2</xdr:col>
      <xdr:colOff>252095</xdr:colOff>
      <xdr:row>16</xdr:row>
      <xdr:rowOff>347345</xdr:rowOff>
    </xdr:to>
    <xdr:sp macro="" textlink="">
      <xdr:nvSpPr>
        <xdr:cNvPr id="4" name="Graphic 528">
          <a:extLst>
            <a:ext uri="{FF2B5EF4-FFF2-40B4-BE49-F238E27FC236}">
              <a16:creationId xmlns:a16="http://schemas.microsoft.com/office/drawing/2014/main" id="{51086ADB-7908-4C33-8ABF-E886B1A862B9}"/>
            </a:ext>
          </a:extLst>
        </xdr:cNvPr>
        <xdr:cNvSpPr>
          <a:spLocks noChangeAspect="1"/>
        </xdr:cNvSpPr>
      </xdr:nvSpPr>
      <xdr:spPr>
        <a:xfrm>
          <a:off x="457200" y="5934075"/>
          <a:ext cx="179070" cy="179070"/>
        </a:xfrm>
        <a:custGeom>
          <a:avLst/>
          <a:gdLst>
            <a:gd name="connsiteX0" fmla="*/ 148590 w 297179"/>
            <a:gd name="connsiteY0" fmla="*/ 297180 h 297180"/>
            <a:gd name="connsiteX1" fmla="*/ 0 w 297179"/>
            <a:gd name="connsiteY1" fmla="*/ 148590 h 297180"/>
            <a:gd name="connsiteX2" fmla="*/ 148590 w 297179"/>
            <a:gd name="connsiteY2" fmla="*/ 0 h 297180"/>
            <a:gd name="connsiteX3" fmla="*/ 297180 w 297179"/>
            <a:gd name="connsiteY3" fmla="*/ 148590 h 297180"/>
            <a:gd name="connsiteX4" fmla="*/ 148590 w 297179"/>
            <a:gd name="connsiteY4" fmla="*/ 297180 h 297180"/>
            <a:gd name="connsiteX5" fmla="*/ 198120 w 297179"/>
            <a:gd name="connsiteY5" fmla="*/ 210502 h 297180"/>
            <a:gd name="connsiteX6" fmla="*/ 191453 w 297179"/>
            <a:gd name="connsiteY6" fmla="*/ 203835 h 297180"/>
            <a:gd name="connsiteX7" fmla="*/ 172403 w 297179"/>
            <a:gd name="connsiteY7" fmla="*/ 203835 h 297180"/>
            <a:gd name="connsiteX8" fmla="*/ 172403 w 297179"/>
            <a:gd name="connsiteY8" fmla="*/ 105728 h 297180"/>
            <a:gd name="connsiteX9" fmla="*/ 165735 w 297179"/>
            <a:gd name="connsiteY9" fmla="*/ 99060 h 297180"/>
            <a:gd name="connsiteX10" fmla="*/ 103823 w 297179"/>
            <a:gd name="connsiteY10" fmla="*/ 99060 h 297180"/>
            <a:gd name="connsiteX11" fmla="*/ 97155 w 297179"/>
            <a:gd name="connsiteY11" fmla="*/ 105728 h 297180"/>
            <a:gd name="connsiteX12" fmla="*/ 97155 w 297179"/>
            <a:gd name="connsiteY12" fmla="*/ 137160 h 297180"/>
            <a:gd name="connsiteX13" fmla="*/ 103823 w 297179"/>
            <a:gd name="connsiteY13" fmla="*/ 143828 h 297180"/>
            <a:gd name="connsiteX14" fmla="*/ 122873 w 297179"/>
            <a:gd name="connsiteY14" fmla="*/ 143828 h 297180"/>
            <a:gd name="connsiteX15" fmla="*/ 122873 w 297179"/>
            <a:gd name="connsiteY15" fmla="*/ 205740 h 297180"/>
            <a:gd name="connsiteX16" fmla="*/ 103823 w 297179"/>
            <a:gd name="connsiteY16" fmla="*/ 205740 h 297180"/>
            <a:gd name="connsiteX17" fmla="*/ 97155 w 297179"/>
            <a:gd name="connsiteY17" fmla="*/ 212408 h 297180"/>
            <a:gd name="connsiteX18" fmla="*/ 97155 w 297179"/>
            <a:gd name="connsiteY18" fmla="*/ 243840 h 297180"/>
            <a:gd name="connsiteX19" fmla="*/ 103823 w 297179"/>
            <a:gd name="connsiteY19" fmla="*/ 250508 h 297180"/>
            <a:gd name="connsiteX20" fmla="*/ 190500 w 297179"/>
            <a:gd name="connsiteY20" fmla="*/ 250508 h 297180"/>
            <a:gd name="connsiteX21" fmla="*/ 197167 w 297179"/>
            <a:gd name="connsiteY21" fmla="*/ 243840 h 297180"/>
            <a:gd name="connsiteX22" fmla="*/ 197167 w 297179"/>
            <a:gd name="connsiteY22" fmla="*/ 210502 h 297180"/>
            <a:gd name="connsiteX23" fmla="*/ 173355 w 297179"/>
            <a:gd name="connsiteY23" fmla="*/ 37147 h 297180"/>
            <a:gd name="connsiteX24" fmla="*/ 166688 w 297179"/>
            <a:gd name="connsiteY24" fmla="*/ 30480 h 297180"/>
            <a:gd name="connsiteX25" fmla="*/ 129540 w 297179"/>
            <a:gd name="connsiteY25" fmla="*/ 30480 h 297180"/>
            <a:gd name="connsiteX26" fmla="*/ 122873 w 297179"/>
            <a:gd name="connsiteY26" fmla="*/ 37147 h 297180"/>
            <a:gd name="connsiteX27" fmla="*/ 122873 w 297179"/>
            <a:gd name="connsiteY27" fmla="*/ 68580 h 297180"/>
            <a:gd name="connsiteX28" fmla="*/ 129540 w 297179"/>
            <a:gd name="connsiteY28" fmla="*/ 75248 h 297180"/>
            <a:gd name="connsiteX29" fmla="*/ 167640 w 297179"/>
            <a:gd name="connsiteY29" fmla="*/ 75248 h 297180"/>
            <a:gd name="connsiteX30" fmla="*/ 174308 w 297179"/>
            <a:gd name="connsiteY30" fmla="*/ 68580 h 297180"/>
            <a:gd name="connsiteX31" fmla="*/ 174308 w 297179"/>
            <a:gd name="connsiteY31" fmla="*/ 37147 h 2971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Lst>
          <a:rect l="l" t="t" r="r" b="b"/>
          <a:pathLst>
            <a:path w="297179" h="297180">
              <a:moveTo>
                <a:pt x="148590" y="297180"/>
              </a:moveTo>
              <a:cubicBezTo>
                <a:pt x="66675" y="297180"/>
                <a:pt x="0" y="230505"/>
                <a:pt x="0" y="148590"/>
              </a:cubicBezTo>
              <a:cubicBezTo>
                <a:pt x="0" y="66675"/>
                <a:pt x="66675" y="0"/>
                <a:pt x="148590" y="0"/>
              </a:cubicBezTo>
              <a:cubicBezTo>
                <a:pt x="230505" y="0"/>
                <a:pt x="297180" y="66675"/>
                <a:pt x="297180" y="148590"/>
              </a:cubicBezTo>
              <a:cubicBezTo>
                <a:pt x="297180" y="230505"/>
                <a:pt x="230505" y="297180"/>
                <a:pt x="148590" y="297180"/>
              </a:cubicBezTo>
              <a:close/>
              <a:moveTo>
                <a:pt x="198120" y="210502"/>
              </a:moveTo>
              <a:cubicBezTo>
                <a:pt x="198120" y="206693"/>
                <a:pt x="195263" y="203835"/>
                <a:pt x="191453" y="203835"/>
              </a:cubicBezTo>
              <a:lnTo>
                <a:pt x="172403" y="203835"/>
              </a:lnTo>
              <a:lnTo>
                <a:pt x="172403" y="105728"/>
              </a:lnTo>
              <a:cubicBezTo>
                <a:pt x="172403" y="101918"/>
                <a:pt x="169545" y="99060"/>
                <a:pt x="165735" y="99060"/>
              </a:cubicBezTo>
              <a:lnTo>
                <a:pt x="103823" y="99060"/>
              </a:lnTo>
              <a:cubicBezTo>
                <a:pt x="100013" y="99060"/>
                <a:pt x="97155" y="101918"/>
                <a:pt x="97155" y="105728"/>
              </a:cubicBezTo>
              <a:lnTo>
                <a:pt x="97155" y="137160"/>
              </a:lnTo>
              <a:cubicBezTo>
                <a:pt x="97155" y="140970"/>
                <a:pt x="100013" y="143828"/>
                <a:pt x="103823" y="143828"/>
              </a:cubicBezTo>
              <a:lnTo>
                <a:pt x="122873" y="143828"/>
              </a:lnTo>
              <a:lnTo>
                <a:pt x="122873" y="205740"/>
              </a:lnTo>
              <a:lnTo>
                <a:pt x="103823" y="205740"/>
              </a:lnTo>
              <a:cubicBezTo>
                <a:pt x="100013" y="205740"/>
                <a:pt x="97155" y="208598"/>
                <a:pt x="97155" y="212408"/>
              </a:cubicBezTo>
              <a:lnTo>
                <a:pt x="97155" y="243840"/>
              </a:lnTo>
              <a:cubicBezTo>
                <a:pt x="97155" y="247650"/>
                <a:pt x="100013" y="250508"/>
                <a:pt x="103823" y="250508"/>
              </a:cubicBezTo>
              <a:lnTo>
                <a:pt x="190500" y="250508"/>
              </a:lnTo>
              <a:cubicBezTo>
                <a:pt x="194310" y="250508"/>
                <a:pt x="197167" y="247650"/>
                <a:pt x="197167" y="243840"/>
              </a:cubicBezTo>
              <a:lnTo>
                <a:pt x="197167" y="210502"/>
              </a:lnTo>
              <a:close/>
              <a:moveTo>
                <a:pt x="173355" y="37147"/>
              </a:moveTo>
              <a:cubicBezTo>
                <a:pt x="173355" y="33338"/>
                <a:pt x="170498" y="30480"/>
                <a:pt x="166688" y="30480"/>
              </a:cubicBezTo>
              <a:lnTo>
                <a:pt x="129540" y="30480"/>
              </a:lnTo>
              <a:cubicBezTo>
                <a:pt x="125730" y="30480"/>
                <a:pt x="122873" y="33338"/>
                <a:pt x="122873" y="37147"/>
              </a:cubicBezTo>
              <a:lnTo>
                <a:pt x="122873" y="68580"/>
              </a:lnTo>
              <a:cubicBezTo>
                <a:pt x="122873" y="72390"/>
                <a:pt x="125730" y="75248"/>
                <a:pt x="129540" y="75248"/>
              </a:cubicBezTo>
              <a:lnTo>
                <a:pt x="167640" y="75248"/>
              </a:lnTo>
              <a:cubicBezTo>
                <a:pt x="171450" y="75248"/>
                <a:pt x="174308" y="72390"/>
                <a:pt x="174308" y="68580"/>
              </a:cubicBezTo>
              <a:lnTo>
                <a:pt x="174308" y="37147"/>
              </a:lnTo>
              <a:close/>
            </a:path>
          </a:pathLst>
        </a:custGeom>
        <a:solidFill>
          <a:srgbClr val="8E9AAF"/>
        </a:solidFill>
        <a:ln w="9525" cap="flat">
          <a:noFill/>
          <a:prstDash val="solid"/>
          <a:miter/>
        </a:ln>
      </xdr:spPr>
      <xdr:txBody>
        <a:bodyPr rtlCol="0" anchor="ctr"/>
        <a:lstStyle/>
        <a:p>
          <a:endParaRPr lang="en-AU"/>
        </a:p>
      </xdr:txBody>
    </xdr:sp>
    <xdr:clientData/>
  </xdr:twoCellAnchor>
  <xdr:twoCellAnchor>
    <xdr:from>
      <xdr:col>2</xdr:col>
      <xdr:colOff>76200</xdr:colOff>
      <xdr:row>15</xdr:row>
      <xdr:rowOff>66675</xdr:rowOff>
    </xdr:from>
    <xdr:to>
      <xdr:col>2</xdr:col>
      <xdr:colOff>252095</xdr:colOff>
      <xdr:row>15</xdr:row>
      <xdr:rowOff>242570</xdr:rowOff>
    </xdr:to>
    <xdr:sp macro="" textlink="">
      <xdr:nvSpPr>
        <xdr:cNvPr id="5" name="Graphic 528">
          <a:extLst>
            <a:ext uri="{FF2B5EF4-FFF2-40B4-BE49-F238E27FC236}">
              <a16:creationId xmlns:a16="http://schemas.microsoft.com/office/drawing/2014/main" id="{02DCC103-8A25-4742-BF19-A1B45FDE6004}"/>
            </a:ext>
          </a:extLst>
        </xdr:cNvPr>
        <xdr:cNvSpPr>
          <a:spLocks noChangeAspect="1"/>
        </xdr:cNvSpPr>
      </xdr:nvSpPr>
      <xdr:spPr>
        <a:xfrm>
          <a:off x="457200" y="3997325"/>
          <a:ext cx="179070" cy="175895"/>
        </a:xfrm>
        <a:custGeom>
          <a:avLst/>
          <a:gdLst>
            <a:gd name="connsiteX0" fmla="*/ 148590 w 297179"/>
            <a:gd name="connsiteY0" fmla="*/ 297180 h 297180"/>
            <a:gd name="connsiteX1" fmla="*/ 0 w 297179"/>
            <a:gd name="connsiteY1" fmla="*/ 148590 h 297180"/>
            <a:gd name="connsiteX2" fmla="*/ 148590 w 297179"/>
            <a:gd name="connsiteY2" fmla="*/ 0 h 297180"/>
            <a:gd name="connsiteX3" fmla="*/ 297180 w 297179"/>
            <a:gd name="connsiteY3" fmla="*/ 148590 h 297180"/>
            <a:gd name="connsiteX4" fmla="*/ 148590 w 297179"/>
            <a:gd name="connsiteY4" fmla="*/ 297180 h 297180"/>
            <a:gd name="connsiteX5" fmla="*/ 198120 w 297179"/>
            <a:gd name="connsiteY5" fmla="*/ 210502 h 297180"/>
            <a:gd name="connsiteX6" fmla="*/ 191453 w 297179"/>
            <a:gd name="connsiteY6" fmla="*/ 203835 h 297180"/>
            <a:gd name="connsiteX7" fmla="*/ 172403 w 297179"/>
            <a:gd name="connsiteY7" fmla="*/ 203835 h 297180"/>
            <a:gd name="connsiteX8" fmla="*/ 172403 w 297179"/>
            <a:gd name="connsiteY8" fmla="*/ 105728 h 297180"/>
            <a:gd name="connsiteX9" fmla="*/ 165735 w 297179"/>
            <a:gd name="connsiteY9" fmla="*/ 99060 h 297180"/>
            <a:gd name="connsiteX10" fmla="*/ 103823 w 297179"/>
            <a:gd name="connsiteY10" fmla="*/ 99060 h 297180"/>
            <a:gd name="connsiteX11" fmla="*/ 97155 w 297179"/>
            <a:gd name="connsiteY11" fmla="*/ 105728 h 297180"/>
            <a:gd name="connsiteX12" fmla="*/ 97155 w 297179"/>
            <a:gd name="connsiteY12" fmla="*/ 137160 h 297180"/>
            <a:gd name="connsiteX13" fmla="*/ 103823 w 297179"/>
            <a:gd name="connsiteY13" fmla="*/ 143828 h 297180"/>
            <a:gd name="connsiteX14" fmla="*/ 122873 w 297179"/>
            <a:gd name="connsiteY14" fmla="*/ 143828 h 297180"/>
            <a:gd name="connsiteX15" fmla="*/ 122873 w 297179"/>
            <a:gd name="connsiteY15" fmla="*/ 205740 h 297180"/>
            <a:gd name="connsiteX16" fmla="*/ 103823 w 297179"/>
            <a:gd name="connsiteY16" fmla="*/ 205740 h 297180"/>
            <a:gd name="connsiteX17" fmla="*/ 97155 w 297179"/>
            <a:gd name="connsiteY17" fmla="*/ 212408 h 297180"/>
            <a:gd name="connsiteX18" fmla="*/ 97155 w 297179"/>
            <a:gd name="connsiteY18" fmla="*/ 243840 h 297180"/>
            <a:gd name="connsiteX19" fmla="*/ 103823 w 297179"/>
            <a:gd name="connsiteY19" fmla="*/ 250508 h 297180"/>
            <a:gd name="connsiteX20" fmla="*/ 190500 w 297179"/>
            <a:gd name="connsiteY20" fmla="*/ 250508 h 297180"/>
            <a:gd name="connsiteX21" fmla="*/ 197167 w 297179"/>
            <a:gd name="connsiteY21" fmla="*/ 243840 h 297180"/>
            <a:gd name="connsiteX22" fmla="*/ 197167 w 297179"/>
            <a:gd name="connsiteY22" fmla="*/ 210502 h 297180"/>
            <a:gd name="connsiteX23" fmla="*/ 173355 w 297179"/>
            <a:gd name="connsiteY23" fmla="*/ 37147 h 297180"/>
            <a:gd name="connsiteX24" fmla="*/ 166688 w 297179"/>
            <a:gd name="connsiteY24" fmla="*/ 30480 h 297180"/>
            <a:gd name="connsiteX25" fmla="*/ 129540 w 297179"/>
            <a:gd name="connsiteY25" fmla="*/ 30480 h 297180"/>
            <a:gd name="connsiteX26" fmla="*/ 122873 w 297179"/>
            <a:gd name="connsiteY26" fmla="*/ 37147 h 297180"/>
            <a:gd name="connsiteX27" fmla="*/ 122873 w 297179"/>
            <a:gd name="connsiteY27" fmla="*/ 68580 h 297180"/>
            <a:gd name="connsiteX28" fmla="*/ 129540 w 297179"/>
            <a:gd name="connsiteY28" fmla="*/ 75248 h 297180"/>
            <a:gd name="connsiteX29" fmla="*/ 167640 w 297179"/>
            <a:gd name="connsiteY29" fmla="*/ 75248 h 297180"/>
            <a:gd name="connsiteX30" fmla="*/ 174308 w 297179"/>
            <a:gd name="connsiteY30" fmla="*/ 68580 h 297180"/>
            <a:gd name="connsiteX31" fmla="*/ 174308 w 297179"/>
            <a:gd name="connsiteY31" fmla="*/ 37147 h 2971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Lst>
          <a:rect l="l" t="t" r="r" b="b"/>
          <a:pathLst>
            <a:path w="297179" h="297180">
              <a:moveTo>
                <a:pt x="148590" y="297180"/>
              </a:moveTo>
              <a:cubicBezTo>
                <a:pt x="66675" y="297180"/>
                <a:pt x="0" y="230505"/>
                <a:pt x="0" y="148590"/>
              </a:cubicBezTo>
              <a:cubicBezTo>
                <a:pt x="0" y="66675"/>
                <a:pt x="66675" y="0"/>
                <a:pt x="148590" y="0"/>
              </a:cubicBezTo>
              <a:cubicBezTo>
                <a:pt x="230505" y="0"/>
                <a:pt x="297180" y="66675"/>
                <a:pt x="297180" y="148590"/>
              </a:cubicBezTo>
              <a:cubicBezTo>
                <a:pt x="297180" y="230505"/>
                <a:pt x="230505" y="297180"/>
                <a:pt x="148590" y="297180"/>
              </a:cubicBezTo>
              <a:close/>
              <a:moveTo>
                <a:pt x="198120" y="210502"/>
              </a:moveTo>
              <a:cubicBezTo>
                <a:pt x="198120" y="206693"/>
                <a:pt x="195263" y="203835"/>
                <a:pt x="191453" y="203835"/>
              </a:cubicBezTo>
              <a:lnTo>
                <a:pt x="172403" y="203835"/>
              </a:lnTo>
              <a:lnTo>
                <a:pt x="172403" y="105728"/>
              </a:lnTo>
              <a:cubicBezTo>
                <a:pt x="172403" y="101918"/>
                <a:pt x="169545" y="99060"/>
                <a:pt x="165735" y="99060"/>
              </a:cubicBezTo>
              <a:lnTo>
                <a:pt x="103823" y="99060"/>
              </a:lnTo>
              <a:cubicBezTo>
                <a:pt x="100013" y="99060"/>
                <a:pt x="97155" y="101918"/>
                <a:pt x="97155" y="105728"/>
              </a:cubicBezTo>
              <a:lnTo>
                <a:pt x="97155" y="137160"/>
              </a:lnTo>
              <a:cubicBezTo>
                <a:pt x="97155" y="140970"/>
                <a:pt x="100013" y="143828"/>
                <a:pt x="103823" y="143828"/>
              </a:cubicBezTo>
              <a:lnTo>
                <a:pt x="122873" y="143828"/>
              </a:lnTo>
              <a:lnTo>
                <a:pt x="122873" y="205740"/>
              </a:lnTo>
              <a:lnTo>
                <a:pt x="103823" y="205740"/>
              </a:lnTo>
              <a:cubicBezTo>
                <a:pt x="100013" y="205740"/>
                <a:pt x="97155" y="208598"/>
                <a:pt x="97155" y="212408"/>
              </a:cubicBezTo>
              <a:lnTo>
                <a:pt x="97155" y="243840"/>
              </a:lnTo>
              <a:cubicBezTo>
                <a:pt x="97155" y="247650"/>
                <a:pt x="100013" y="250508"/>
                <a:pt x="103823" y="250508"/>
              </a:cubicBezTo>
              <a:lnTo>
                <a:pt x="190500" y="250508"/>
              </a:lnTo>
              <a:cubicBezTo>
                <a:pt x="194310" y="250508"/>
                <a:pt x="197167" y="247650"/>
                <a:pt x="197167" y="243840"/>
              </a:cubicBezTo>
              <a:lnTo>
                <a:pt x="197167" y="210502"/>
              </a:lnTo>
              <a:close/>
              <a:moveTo>
                <a:pt x="173355" y="37147"/>
              </a:moveTo>
              <a:cubicBezTo>
                <a:pt x="173355" y="33338"/>
                <a:pt x="170498" y="30480"/>
                <a:pt x="166688" y="30480"/>
              </a:cubicBezTo>
              <a:lnTo>
                <a:pt x="129540" y="30480"/>
              </a:lnTo>
              <a:cubicBezTo>
                <a:pt x="125730" y="30480"/>
                <a:pt x="122873" y="33338"/>
                <a:pt x="122873" y="37147"/>
              </a:cubicBezTo>
              <a:lnTo>
                <a:pt x="122873" y="68580"/>
              </a:lnTo>
              <a:cubicBezTo>
                <a:pt x="122873" y="72390"/>
                <a:pt x="125730" y="75248"/>
                <a:pt x="129540" y="75248"/>
              </a:cubicBezTo>
              <a:lnTo>
                <a:pt x="167640" y="75248"/>
              </a:lnTo>
              <a:cubicBezTo>
                <a:pt x="171450" y="75248"/>
                <a:pt x="174308" y="72390"/>
                <a:pt x="174308" y="68580"/>
              </a:cubicBezTo>
              <a:lnTo>
                <a:pt x="174308" y="37147"/>
              </a:lnTo>
              <a:close/>
            </a:path>
          </a:pathLst>
        </a:custGeom>
        <a:solidFill>
          <a:srgbClr val="8E9AAF"/>
        </a:solidFill>
        <a:ln w="9525" cap="flat">
          <a:noFill/>
          <a:prstDash val="solid"/>
          <a:miter/>
        </a:ln>
      </xdr:spPr>
      <xdr:txBody>
        <a:bodyPr rtlCol="0" anchor="ctr"/>
        <a:lstStyle/>
        <a:p>
          <a:endParaRPr lang="en-AU"/>
        </a:p>
      </xdr:txBody>
    </xdr:sp>
    <xdr:clientData/>
  </xdr:twoCellAnchor>
  <xdr:twoCellAnchor editAs="oneCell">
    <xdr:from>
      <xdr:col>2</xdr:col>
      <xdr:colOff>114300</xdr:colOff>
      <xdr:row>19</xdr:row>
      <xdr:rowOff>57150</xdr:rowOff>
    </xdr:from>
    <xdr:to>
      <xdr:col>2</xdr:col>
      <xdr:colOff>295544</xdr:colOff>
      <xdr:row>19</xdr:row>
      <xdr:rowOff>259349</xdr:rowOff>
    </xdr:to>
    <xdr:pic>
      <xdr:nvPicPr>
        <xdr:cNvPr id="6" name="Picture 5">
          <a:extLst>
            <a:ext uri="{FF2B5EF4-FFF2-40B4-BE49-F238E27FC236}">
              <a16:creationId xmlns:a16="http://schemas.microsoft.com/office/drawing/2014/main" id="{9F3E03C8-2C46-45E9-87E9-FDC688436408}"/>
            </a:ext>
          </a:extLst>
        </xdr:cNvPr>
        <xdr:cNvPicPr>
          <a:picLocks noChangeAspect="1"/>
        </xdr:cNvPicPr>
      </xdr:nvPicPr>
      <xdr:blipFill>
        <a:blip xmlns:r="http://schemas.openxmlformats.org/officeDocument/2006/relationships" r:embed="rId1"/>
        <a:stretch>
          <a:fillRect/>
        </a:stretch>
      </xdr:blipFill>
      <xdr:spPr>
        <a:xfrm>
          <a:off x="495300" y="9077325"/>
          <a:ext cx="178069" cy="202199"/>
        </a:xfrm>
        <a:prstGeom prst="rect">
          <a:avLst/>
        </a:prstGeom>
      </xdr:spPr>
    </xdr:pic>
    <xdr:clientData/>
  </xdr:twoCellAnchor>
  <xdr:twoCellAnchor>
    <xdr:from>
      <xdr:col>2</xdr:col>
      <xdr:colOff>76200</xdr:colOff>
      <xdr:row>15</xdr:row>
      <xdr:rowOff>66675</xdr:rowOff>
    </xdr:from>
    <xdr:to>
      <xdr:col>2</xdr:col>
      <xdr:colOff>252095</xdr:colOff>
      <xdr:row>15</xdr:row>
      <xdr:rowOff>242570</xdr:rowOff>
    </xdr:to>
    <xdr:sp macro="" textlink="">
      <xdr:nvSpPr>
        <xdr:cNvPr id="7" name="Graphic 528">
          <a:extLst>
            <a:ext uri="{FF2B5EF4-FFF2-40B4-BE49-F238E27FC236}">
              <a16:creationId xmlns:a16="http://schemas.microsoft.com/office/drawing/2014/main" id="{ED77EA82-1E27-465B-A468-A5D51C4091C0}"/>
            </a:ext>
          </a:extLst>
        </xdr:cNvPr>
        <xdr:cNvSpPr>
          <a:spLocks noChangeAspect="1"/>
        </xdr:cNvSpPr>
      </xdr:nvSpPr>
      <xdr:spPr>
        <a:xfrm>
          <a:off x="476250" y="4210050"/>
          <a:ext cx="175895" cy="175895"/>
        </a:xfrm>
        <a:custGeom>
          <a:avLst/>
          <a:gdLst>
            <a:gd name="connsiteX0" fmla="*/ 148590 w 297179"/>
            <a:gd name="connsiteY0" fmla="*/ 297180 h 297180"/>
            <a:gd name="connsiteX1" fmla="*/ 0 w 297179"/>
            <a:gd name="connsiteY1" fmla="*/ 148590 h 297180"/>
            <a:gd name="connsiteX2" fmla="*/ 148590 w 297179"/>
            <a:gd name="connsiteY2" fmla="*/ 0 h 297180"/>
            <a:gd name="connsiteX3" fmla="*/ 297180 w 297179"/>
            <a:gd name="connsiteY3" fmla="*/ 148590 h 297180"/>
            <a:gd name="connsiteX4" fmla="*/ 148590 w 297179"/>
            <a:gd name="connsiteY4" fmla="*/ 297180 h 297180"/>
            <a:gd name="connsiteX5" fmla="*/ 198120 w 297179"/>
            <a:gd name="connsiteY5" fmla="*/ 210502 h 297180"/>
            <a:gd name="connsiteX6" fmla="*/ 191453 w 297179"/>
            <a:gd name="connsiteY6" fmla="*/ 203835 h 297180"/>
            <a:gd name="connsiteX7" fmla="*/ 172403 w 297179"/>
            <a:gd name="connsiteY7" fmla="*/ 203835 h 297180"/>
            <a:gd name="connsiteX8" fmla="*/ 172403 w 297179"/>
            <a:gd name="connsiteY8" fmla="*/ 105728 h 297180"/>
            <a:gd name="connsiteX9" fmla="*/ 165735 w 297179"/>
            <a:gd name="connsiteY9" fmla="*/ 99060 h 297180"/>
            <a:gd name="connsiteX10" fmla="*/ 103823 w 297179"/>
            <a:gd name="connsiteY10" fmla="*/ 99060 h 297180"/>
            <a:gd name="connsiteX11" fmla="*/ 97155 w 297179"/>
            <a:gd name="connsiteY11" fmla="*/ 105728 h 297180"/>
            <a:gd name="connsiteX12" fmla="*/ 97155 w 297179"/>
            <a:gd name="connsiteY12" fmla="*/ 137160 h 297180"/>
            <a:gd name="connsiteX13" fmla="*/ 103823 w 297179"/>
            <a:gd name="connsiteY13" fmla="*/ 143828 h 297180"/>
            <a:gd name="connsiteX14" fmla="*/ 122873 w 297179"/>
            <a:gd name="connsiteY14" fmla="*/ 143828 h 297180"/>
            <a:gd name="connsiteX15" fmla="*/ 122873 w 297179"/>
            <a:gd name="connsiteY15" fmla="*/ 205740 h 297180"/>
            <a:gd name="connsiteX16" fmla="*/ 103823 w 297179"/>
            <a:gd name="connsiteY16" fmla="*/ 205740 h 297180"/>
            <a:gd name="connsiteX17" fmla="*/ 97155 w 297179"/>
            <a:gd name="connsiteY17" fmla="*/ 212408 h 297180"/>
            <a:gd name="connsiteX18" fmla="*/ 97155 w 297179"/>
            <a:gd name="connsiteY18" fmla="*/ 243840 h 297180"/>
            <a:gd name="connsiteX19" fmla="*/ 103823 w 297179"/>
            <a:gd name="connsiteY19" fmla="*/ 250508 h 297180"/>
            <a:gd name="connsiteX20" fmla="*/ 190500 w 297179"/>
            <a:gd name="connsiteY20" fmla="*/ 250508 h 297180"/>
            <a:gd name="connsiteX21" fmla="*/ 197167 w 297179"/>
            <a:gd name="connsiteY21" fmla="*/ 243840 h 297180"/>
            <a:gd name="connsiteX22" fmla="*/ 197167 w 297179"/>
            <a:gd name="connsiteY22" fmla="*/ 210502 h 297180"/>
            <a:gd name="connsiteX23" fmla="*/ 173355 w 297179"/>
            <a:gd name="connsiteY23" fmla="*/ 37147 h 297180"/>
            <a:gd name="connsiteX24" fmla="*/ 166688 w 297179"/>
            <a:gd name="connsiteY24" fmla="*/ 30480 h 297180"/>
            <a:gd name="connsiteX25" fmla="*/ 129540 w 297179"/>
            <a:gd name="connsiteY25" fmla="*/ 30480 h 297180"/>
            <a:gd name="connsiteX26" fmla="*/ 122873 w 297179"/>
            <a:gd name="connsiteY26" fmla="*/ 37147 h 297180"/>
            <a:gd name="connsiteX27" fmla="*/ 122873 w 297179"/>
            <a:gd name="connsiteY27" fmla="*/ 68580 h 297180"/>
            <a:gd name="connsiteX28" fmla="*/ 129540 w 297179"/>
            <a:gd name="connsiteY28" fmla="*/ 75248 h 297180"/>
            <a:gd name="connsiteX29" fmla="*/ 167640 w 297179"/>
            <a:gd name="connsiteY29" fmla="*/ 75248 h 297180"/>
            <a:gd name="connsiteX30" fmla="*/ 174308 w 297179"/>
            <a:gd name="connsiteY30" fmla="*/ 68580 h 297180"/>
            <a:gd name="connsiteX31" fmla="*/ 174308 w 297179"/>
            <a:gd name="connsiteY31" fmla="*/ 37147 h 2971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Lst>
          <a:rect l="l" t="t" r="r" b="b"/>
          <a:pathLst>
            <a:path w="297179" h="297180">
              <a:moveTo>
                <a:pt x="148590" y="297180"/>
              </a:moveTo>
              <a:cubicBezTo>
                <a:pt x="66675" y="297180"/>
                <a:pt x="0" y="230505"/>
                <a:pt x="0" y="148590"/>
              </a:cubicBezTo>
              <a:cubicBezTo>
                <a:pt x="0" y="66675"/>
                <a:pt x="66675" y="0"/>
                <a:pt x="148590" y="0"/>
              </a:cubicBezTo>
              <a:cubicBezTo>
                <a:pt x="230505" y="0"/>
                <a:pt x="297180" y="66675"/>
                <a:pt x="297180" y="148590"/>
              </a:cubicBezTo>
              <a:cubicBezTo>
                <a:pt x="297180" y="230505"/>
                <a:pt x="230505" y="297180"/>
                <a:pt x="148590" y="297180"/>
              </a:cubicBezTo>
              <a:close/>
              <a:moveTo>
                <a:pt x="198120" y="210502"/>
              </a:moveTo>
              <a:cubicBezTo>
                <a:pt x="198120" y="206693"/>
                <a:pt x="195263" y="203835"/>
                <a:pt x="191453" y="203835"/>
              </a:cubicBezTo>
              <a:lnTo>
                <a:pt x="172403" y="203835"/>
              </a:lnTo>
              <a:lnTo>
                <a:pt x="172403" y="105728"/>
              </a:lnTo>
              <a:cubicBezTo>
                <a:pt x="172403" y="101918"/>
                <a:pt x="169545" y="99060"/>
                <a:pt x="165735" y="99060"/>
              </a:cubicBezTo>
              <a:lnTo>
                <a:pt x="103823" y="99060"/>
              </a:lnTo>
              <a:cubicBezTo>
                <a:pt x="100013" y="99060"/>
                <a:pt x="97155" y="101918"/>
                <a:pt x="97155" y="105728"/>
              </a:cubicBezTo>
              <a:lnTo>
                <a:pt x="97155" y="137160"/>
              </a:lnTo>
              <a:cubicBezTo>
                <a:pt x="97155" y="140970"/>
                <a:pt x="100013" y="143828"/>
                <a:pt x="103823" y="143828"/>
              </a:cubicBezTo>
              <a:lnTo>
                <a:pt x="122873" y="143828"/>
              </a:lnTo>
              <a:lnTo>
                <a:pt x="122873" y="205740"/>
              </a:lnTo>
              <a:lnTo>
                <a:pt x="103823" y="205740"/>
              </a:lnTo>
              <a:cubicBezTo>
                <a:pt x="100013" y="205740"/>
                <a:pt x="97155" y="208598"/>
                <a:pt x="97155" y="212408"/>
              </a:cubicBezTo>
              <a:lnTo>
                <a:pt x="97155" y="243840"/>
              </a:lnTo>
              <a:cubicBezTo>
                <a:pt x="97155" y="247650"/>
                <a:pt x="100013" y="250508"/>
                <a:pt x="103823" y="250508"/>
              </a:cubicBezTo>
              <a:lnTo>
                <a:pt x="190500" y="250508"/>
              </a:lnTo>
              <a:cubicBezTo>
                <a:pt x="194310" y="250508"/>
                <a:pt x="197167" y="247650"/>
                <a:pt x="197167" y="243840"/>
              </a:cubicBezTo>
              <a:lnTo>
                <a:pt x="197167" y="210502"/>
              </a:lnTo>
              <a:close/>
              <a:moveTo>
                <a:pt x="173355" y="37147"/>
              </a:moveTo>
              <a:cubicBezTo>
                <a:pt x="173355" y="33338"/>
                <a:pt x="170498" y="30480"/>
                <a:pt x="166688" y="30480"/>
              </a:cubicBezTo>
              <a:lnTo>
                <a:pt x="129540" y="30480"/>
              </a:lnTo>
              <a:cubicBezTo>
                <a:pt x="125730" y="30480"/>
                <a:pt x="122873" y="33338"/>
                <a:pt x="122873" y="37147"/>
              </a:cubicBezTo>
              <a:lnTo>
                <a:pt x="122873" y="68580"/>
              </a:lnTo>
              <a:cubicBezTo>
                <a:pt x="122873" y="72390"/>
                <a:pt x="125730" y="75248"/>
                <a:pt x="129540" y="75248"/>
              </a:cubicBezTo>
              <a:lnTo>
                <a:pt x="167640" y="75248"/>
              </a:lnTo>
              <a:cubicBezTo>
                <a:pt x="171450" y="75248"/>
                <a:pt x="174308" y="72390"/>
                <a:pt x="174308" y="68580"/>
              </a:cubicBezTo>
              <a:lnTo>
                <a:pt x="174308" y="37147"/>
              </a:lnTo>
              <a:close/>
            </a:path>
          </a:pathLst>
        </a:custGeom>
        <a:solidFill>
          <a:srgbClr val="8E9AAF"/>
        </a:solidFill>
        <a:ln w="9525" cap="flat">
          <a:noFill/>
          <a:prstDash val="solid"/>
          <a:miter/>
        </a:ln>
      </xdr:spPr>
      <xdr:txBody>
        <a:bodyPr rtlCol="0" anchor="ctr"/>
        <a:lstStyle/>
        <a:p>
          <a:endParaRPr lang="en-AU"/>
        </a:p>
      </xdr:txBody>
    </xdr:sp>
    <xdr:clientData/>
  </xdr:twoCellAnchor>
  <xdr:twoCellAnchor>
    <xdr:from>
      <xdr:col>2</xdr:col>
      <xdr:colOff>76200</xdr:colOff>
      <xdr:row>16</xdr:row>
      <xdr:rowOff>171450</xdr:rowOff>
    </xdr:from>
    <xdr:to>
      <xdr:col>2</xdr:col>
      <xdr:colOff>252095</xdr:colOff>
      <xdr:row>16</xdr:row>
      <xdr:rowOff>347345</xdr:rowOff>
    </xdr:to>
    <xdr:sp macro="" textlink="">
      <xdr:nvSpPr>
        <xdr:cNvPr id="8" name="Graphic 528">
          <a:extLst>
            <a:ext uri="{FF2B5EF4-FFF2-40B4-BE49-F238E27FC236}">
              <a16:creationId xmlns:a16="http://schemas.microsoft.com/office/drawing/2014/main" id="{00F98F94-BAA5-4F76-85B0-CE891A806F31}"/>
            </a:ext>
          </a:extLst>
        </xdr:cNvPr>
        <xdr:cNvSpPr>
          <a:spLocks noChangeAspect="1"/>
        </xdr:cNvSpPr>
      </xdr:nvSpPr>
      <xdr:spPr>
        <a:xfrm>
          <a:off x="476250" y="5629275"/>
          <a:ext cx="175895" cy="175895"/>
        </a:xfrm>
        <a:custGeom>
          <a:avLst/>
          <a:gdLst>
            <a:gd name="connsiteX0" fmla="*/ 148590 w 297179"/>
            <a:gd name="connsiteY0" fmla="*/ 297180 h 297180"/>
            <a:gd name="connsiteX1" fmla="*/ 0 w 297179"/>
            <a:gd name="connsiteY1" fmla="*/ 148590 h 297180"/>
            <a:gd name="connsiteX2" fmla="*/ 148590 w 297179"/>
            <a:gd name="connsiteY2" fmla="*/ 0 h 297180"/>
            <a:gd name="connsiteX3" fmla="*/ 297180 w 297179"/>
            <a:gd name="connsiteY3" fmla="*/ 148590 h 297180"/>
            <a:gd name="connsiteX4" fmla="*/ 148590 w 297179"/>
            <a:gd name="connsiteY4" fmla="*/ 297180 h 297180"/>
            <a:gd name="connsiteX5" fmla="*/ 198120 w 297179"/>
            <a:gd name="connsiteY5" fmla="*/ 210502 h 297180"/>
            <a:gd name="connsiteX6" fmla="*/ 191453 w 297179"/>
            <a:gd name="connsiteY6" fmla="*/ 203835 h 297180"/>
            <a:gd name="connsiteX7" fmla="*/ 172403 w 297179"/>
            <a:gd name="connsiteY7" fmla="*/ 203835 h 297180"/>
            <a:gd name="connsiteX8" fmla="*/ 172403 w 297179"/>
            <a:gd name="connsiteY8" fmla="*/ 105728 h 297180"/>
            <a:gd name="connsiteX9" fmla="*/ 165735 w 297179"/>
            <a:gd name="connsiteY9" fmla="*/ 99060 h 297180"/>
            <a:gd name="connsiteX10" fmla="*/ 103823 w 297179"/>
            <a:gd name="connsiteY10" fmla="*/ 99060 h 297180"/>
            <a:gd name="connsiteX11" fmla="*/ 97155 w 297179"/>
            <a:gd name="connsiteY11" fmla="*/ 105728 h 297180"/>
            <a:gd name="connsiteX12" fmla="*/ 97155 w 297179"/>
            <a:gd name="connsiteY12" fmla="*/ 137160 h 297180"/>
            <a:gd name="connsiteX13" fmla="*/ 103823 w 297179"/>
            <a:gd name="connsiteY13" fmla="*/ 143828 h 297180"/>
            <a:gd name="connsiteX14" fmla="*/ 122873 w 297179"/>
            <a:gd name="connsiteY14" fmla="*/ 143828 h 297180"/>
            <a:gd name="connsiteX15" fmla="*/ 122873 w 297179"/>
            <a:gd name="connsiteY15" fmla="*/ 205740 h 297180"/>
            <a:gd name="connsiteX16" fmla="*/ 103823 w 297179"/>
            <a:gd name="connsiteY16" fmla="*/ 205740 h 297180"/>
            <a:gd name="connsiteX17" fmla="*/ 97155 w 297179"/>
            <a:gd name="connsiteY17" fmla="*/ 212408 h 297180"/>
            <a:gd name="connsiteX18" fmla="*/ 97155 w 297179"/>
            <a:gd name="connsiteY18" fmla="*/ 243840 h 297180"/>
            <a:gd name="connsiteX19" fmla="*/ 103823 w 297179"/>
            <a:gd name="connsiteY19" fmla="*/ 250508 h 297180"/>
            <a:gd name="connsiteX20" fmla="*/ 190500 w 297179"/>
            <a:gd name="connsiteY20" fmla="*/ 250508 h 297180"/>
            <a:gd name="connsiteX21" fmla="*/ 197167 w 297179"/>
            <a:gd name="connsiteY21" fmla="*/ 243840 h 297180"/>
            <a:gd name="connsiteX22" fmla="*/ 197167 w 297179"/>
            <a:gd name="connsiteY22" fmla="*/ 210502 h 297180"/>
            <a:gd name="connsiteX23" fmla="*/ 173355 w 297179"/>
            <a:gd name="connsiteY23" fmla="*/ 37147 h 297180"/>
            <a:gd name="connsiteX24" fmla="*/ 166688 w 297179"/>
            <a:gd name="connsiteY24" fmla="*/ 30480 h 297180"/>
            <a:gd name="connsiteX25" fmla="*/ 129540 w 297179"/>
            <a:gd name="connsiteY25" fmla="*/ 30480 h 297180"/>
            <a:gd name="connsiteX26" fmla="*/ 122873 w 297179"/>
            <a:gd name="connsiteY26" fmla="*/ 37147 h 297180"/>
            <a:gd name="connsiteX27" fmla="*/ 122873 w 297179"/>
            <a:gd name="connsiteY27" fmla="*/ 68580 h 297180"/>
            <a:gd name="connsiteX28" fmla="*/ 129540 w 297179"/>
            <a:gd name="connsiteY28" fmla="*/ 75248 h 297180"/>
            <a:gd name="connsiteX29" fmla="*/ 167640 w 297179"/>
            <a:gd name="connsiteY29" fmla="*/ 75248 h 297180"/>
            <a:gd name="connsiteX30" fmla="*/ 174308 w 297179"/>
            <a:gd name="connsiteY30" fmla="*/ 68580 h 297180"/>
            <a:gd name="connsiteX31" fmla="*/ 174308 w 297179"/>
            <a:gd name="connsiteY31" fmla="*/ 37147 h 2971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Lst>
          <a:rect l="l" t="t" r="r" b="b"/>
          <a:pathLst>
            <a:path w="297179" h="297180">
              <a:moveTo>
                <a:pt x="148590" y="297180"/>
              </a:moveTo>
              <a:cubicBezTo>
                <a:pt x="66675" y="297180"/>
                <a:pt x="0" y="230505"/>
                <a:pt x="0" y="148590"/>
              </a:cubicBezTo>
              <a:cubicBezTo>
                <a:pt x="0" y="66675"/>
                <a:pt x="66675" y="0"/>
                <a:pt x="148590" y="0"/>
              </a:cubicBezTo>
              <a:cubicBezTo>
                <a:pt x="230505" y="0"/>
                <a:pt x="297180" y="66675"/>
                <a:pt x="297180" y="148590"/>
              </a:cubicBezTo>
              <a:cubicBezTo>
                <a:pt x="297180" y="230505"/>
                <a:pt x="230505" y="297180"/>
                <a:pt x="148590" y="297180"/>
              </a:cubicBezTo>
              <a:close/>
              <a:moveTo>
                <a:pt x="198120" y="210502"/>
              </a:moveTo>
              <a:cubicBezTo>
                <a:pt x="198120" y="206693"/>
                <a:pt x="195263" y="203835"/>
                <a:pt x="191453" y="203835"/>
              </a:cubicBezTo>
              <a:lnTo>
                <a:pt x="172403" y="203835"/>
              </a:lnTo>
              <a:lnTo>
                <a:pt x="172403" y="105728"/>
              </a:lnTo>
              <a:cubicBezTo>
                <a:pt x="172403" y="101918"/>
                <a:pt x="169545" y="99060"/>
                <a:pt x="165735" y="99060"/>
              </a:cubicBezTo>
              <a:lnTo>
                <a:pt x="103823" y="99060"/>
              </a:lnTo>
              <a:cubicBezTo>
                <a:pt x="100013" y="99060"/>
                <a:pt x="97155" y="101918"/>
                <a:pt x="97155" y="105728"/>
              </a:cubicBezTo>
              <a:lnTo>
                <a:pt x="97155" y="137160"/>
              </a:lnTo>
              <a:cubicBezTo>
                <a:pt x="97155" y="140970"/>
                <a:pt x="100013" y="143828"/>
                <a:pt x="103823" y="143828"/>
              </a:cubicBezTo>
              <a:lnTo>
                <a:pt x="122873" y="143828"/>
              </a:lnTo>
              <a:lnTo>
                <a:pt x="122873" y="205740"/>
              </a:lnTo>
              <a:lnTo>
                <a:pt x="103823" y="205740"/>
              </a:lnTo>
              <a:cubicBezTo>
                <a:pt x="100013" y="205740"/>
                <a:pt x="97155" y="208598"/>
                <a:pt x="97155" y="212408"/>
              </a:cubicBezTo>
              <a:lnTo>
                <a:pt x="97155" y="243840"/>
              </a:lnTo>
              <a:cubicBezTo>
                <a:pt x="97155" y="247650"/>
                <a:pt x="100013" y="250508"/>
                <a:pt x="103823" y="250508"/>
              </a:cubicBezTo>
              <a:lnTo>
                <a:pt x="190500" y="250508"/>
              </a:lnTo>
              <a:cubicBezTo>
                <a:pt x="194310" y="250508"/>
                <a:pt x="197167" y="247650"/>
                <a:pt x="197167" y="243840"/>
              </a:cubicBezTo>
              <a:lnTo>
                <a:pt x="197167" y="210502"/>
              </a:lnTo>
              <a:close/>
              <a:moveTo>
                <a:pt x="173355" y="37147"/>
              </a:moveTo>
              <a:cubicBezTo>
                <a:pt x="173355" y="33338"/>
                <a:pt x="170498" y="30480"/>
                <a:pt x="166688" y="30480"/>
              </a:cubicBezTo>
              <a:lnTo>
                <a:pt x="129540" y="30480"/>
              </a:lnTo>
              <a:cubicBezTo>
                <a:pt x="125730" y="30480"/>
                <a:pt x="122873" y="33338"/>
                <a:pt x="122873" y="37147"/>
              </a:cubicBezTo>
              <a:lnTo>
                <a:pt x="122873" y="68580"/>
              </a:lnTo>
              <a:cubicBezTo>
                <a:pt x="122873" y="72390"/>
                <a:pt x="125730" y="75248"/>
                <a:pt x="129540" y="75248"/>
              </a:cubicBezTo>
              <a:lnTo>
                <a:pt x="167640" y="75248"/>
              </a:lnTo>
              <a:cubicBezTo>
                <a:pt x="171450" y="75248"/>
                <a:pt x="174308" y="72390"/>
                <a:pt x="174308" y="68580"/>
              </a:cubicBezTo>
              <a:lnTo>
                <a:pt x="174308" y="37147"/>
              </a:lnTo>
              <a:close/>
            </a:path>
          </a:pathLst>
        </a:custGeom>
        <a:solidFill>
          <a:srgbClr val="8E9AAF"/>
        </a:solidFill>
        <a:ln w="9525" cap="flat">
          <a:noFill/>
          <a:prstDash val="solid"/>
          <a:miter/>
        </a:ln>
      </xdr:spPr>
      <xdr:txBody>
        <a:bodyPr rtlCol="0" anchor="ctr"/>
        <a:lstStyle/>
        <a:p>
          <a:endParaRPr lang="en-AU"/>
        </a:p>
      </xdr:txBody>
    </xdr:sp>
    <xdr:clientData/>
  </xdr:twoCellAnchor>
</xdr:wsDr>
</file>

<file path=xl/theme/theme1.xml><?xml version="1.0" encoding="utf-8"?>
<a:theme xmlns:a="http://schemas.openxmlformats.org/drawingml/2006/main" name="IPART">
  <a:themeElements>
    <a:clrScheme name="IPART Colours">
      <a:dk1>
        <a:srgbClr val="2E2E2F"/>
      </a:dk1>
      <a:lt1>
        <a:sysClr val="window" lastClr="FFFFFF"/>
      </a:lt1>
      <a:dk2>
        <a:srgbClr val="011D4B"/>
      </a:dk2>
      <a:lt2>
        <a:srgbClr val="ECE9E7"/>
      </a:lt2>
      <a:accent1>
        <a:srgbClr val="1C355E"/>
      </a:accent1>
      <a:accent2>
        <a:srgbClr val="3E5376"/>
      </a:accent2>
      <a:accent3>
        <a:srgbClr val="7287A6"/>
      </a:accent3>
      <a:accent4>
        <a:srgbClr val="C6CDD7"/>
      </a:accent4>
      <a:accent5>
        <a:srgbClr val="009DDB"/>
      </a:accent5>
      <a:accent6>
        <a:srgbClr val="115F7E"/>
      </a:accent6>
      <a:hlink>
        <a:srgbClr val="00AEEF"/>
      </a:hlink>
      <a:folHlink>
        <a:srgbClr val="520F9A"/>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ss.nsw.gov.au/Home/Document-Search/Guides/Compliance-Guide-Scheme-Participant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energysustainabilityschemes.nsw.gov.au/pdrs/four-peak-days"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energysustainabilityschemes.nsw.gov.au/sites/default/files/cm9_documents/ESS-Exemptions-Order-2023-Compliance-Period.PDF" TargetMode="External"/><Relationship Id="rId1" Type="http://schemas.openxmlformats.org/officeDocument/2006/relationships/hyperlink" Target="https://www.energysustainabilityschemes.nsw.gov.au/sites/default/files/cm9_documents/PDRS-Exemptions-Order-2023-24-Compliance-Period.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ess.nsw.gov.au/Home/Document-Search/Guides/Compliance-Guide-Scheme-Participant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4866D-CB8C-4358-A446-DE4DD2E6685C}">
  <sheetPr codeName="Sheet1">
    <tabColor rgb="FF46B849"/>
    <pageSetUpPr autoPageBreaks="0" fitToPage="1"/>
  </sheetPr>
  <dimension ref="A1:L11"/>
  <sheetViews>
    <sheetView showGridLines="0" tabSelected="1" zoomScaleNormal="100" zoomScaleSheetLayoutView="85" zoomScalePageLayoutView="110" workbookViewId="0">
      <pane ySplit="4" topLeftCell="A5" activePane="bottomLeft" state="frozen"/>
      <selection activeCell="C6" sqref="C6"/>
      <selection pane="bottomLeft"/>
    </sheetView>
  </sheetViews>
  <sheetFormatPr defaultColWidth="9.140625" defaultRowHeight="12.75" x14ac:dyDescent="0.2"/>
  <cols>
    <col min="1" max="1" width="1.42578125" style="5" customWidth="1"/>
    <col min="2" max="2" width="4.5703125" style="5" customWidth="1"/>
    <col min="3" max="3" width="98.28515625" style="5" customWidth="1"/>
    <col min="4" max="4" width="49.28515625" style="5" customWidth="1"/>
    <col min="5" max="6" width="3.7109375" style="5" customWidth="1"/>
    <col min="7" max="7" width="38.5703125" style="5" customWidth="1"/>
    <col min="8" max="8" width="5.7109375" style="5" customWidth="1"/>
    <col min="9" max="9" width="33.140625" style="11" customWidth="1"/>
    <col min="10" max="10" width="4.85546875" style="5" customWidth="1"/>
    <col min="11" max="11" width="5.7109375" style="5" customWidth="1"/>
    <col min="12" max="16384" width="9.140625" style="5"/>
  </cols>
  <sheetData>
    <row r="1" spans="1:12" s="43" customFormat="1" ht="8.25" x14ac:dyDescent="0.15">
      <c r="B1" s="44"/>
      <c r="C1" s="44"/>
      <c r="D1" s="44"/>
      <c r="E1" s="44"/>
      <c r="F1" s="44"/>
      <c r="G1" s="44"/>
      <c r="H1" s="44"/>
      <c r="I1" s="45"/>
      <c r="J1" s="44"/>
      <c r="K1" s="44"/>
      <c r="L1" s="44"/>
    </row>
    <row r="2" spans="1:12" ht="60" x14ac:dyDescent="0.4">
      <c r="A2" s="40" t="s">
        <v>14</v>
      </c>
      <c r="B2" s="7"/>
      <c r="C2" s="41"/>
      <c r="D2" s="8"/>
      <c r="E2" s="8"/>
      <c r="F2" s="8"/>
      <c r="G2" s="8"/>
      <c r="H2" s="8"/>
      <c r="I2" s="8"/>
      <c r="J2" s="8"/>
      <c r="K2" s="8"/>
      <c r="L2" s="6"/>
    </row>
    <row r="3" spans="1:12" ht="28.15" customHeight="1" x14ac:dyDescent="0.2">
      <c r="B3" s="6"/>
      <c r="C3" s="1"/>
      <c r="D3" s="1"/>
      <c r="E3" s="1"/>
      <c r="F3" s="1"/>
      <c r="G3" s="1"/>
      <c r="H3" s="1"/>
      <c r="I3" s="1"/>
      <c r="J3" s="1"/>
      <c r="K3" s="1"/>
      <c r="L3" s="1"/>
    </row>
    <row r="4" spans="1:12" ht="30" x14ac:dyDescent="0.2">
      <c r="B4" s="6"/>
      <c r="C4" s="35" t="s">
        <v>24</v>
      </c>
      <c r="D4" s="1"/>
      <c r="E4" s="2"/>
      <c r="F4" s="2"/>
      <c r="G4" s="2"/>
      <c r="H4" s="2"/>
      <c r="I4" s="2"/>
      <c r="J4" s="2"/>
      <c r="K4" s="2"/>
      <c r="L4" s="1"/>
    </row>
    <row r="5" spans="1:12" ht="23.25" x14ac:dyDescent="0.2">
      <c r="B5" s="6"/>
      <c r="C5" s="172" t="s">
        <v>196</v>
      </c>
      <c r="D5" s="1"/>
      <c r="E5" s="3"/>
      <c r="F5" s="3"/>
      <c r="G5" s="3"/>
      <c r="H5" s="3"/>
      <c r="I5" s="3"/>
      <c r="J5" s="3"/>
      <c r="K5" s="3"/>
      <c r="L5" s="1"/>
    </row>
    <row r="6" spans="1:12" ht="162" customHeight="1" x14ac:dyDescent="0.2">
      <c r="A6" s="46"/>
      <c r="B6" s="46"/>
      <c r="C6" s="124" t="s">
        <v>119</v>
      </c>
      <c r="D6" s="1"/>
      <c r="E6" s="10"/>
      <c r="F6" s="10"/>
      <c r="G6" s="10"/>
      <c r="H6" s="10"/>
      <c r="I6" s="10"/>
      <c r="J6" s="10"/>
      <c r="K6" s="10"/>
      <c r="L6" s="1"/>
    </row>
    <row r="7" spans="1:12" ht="205.5" x14ac:dyDescent="0.2">
      <c r="A7" s="48" t="s">
        <v>13</v>
      </c>
      <c r="B7" s="46"/>
      <c r="C7" s="47" t="s">
        <v>190</v>
      </c>
      <c r="D7" s="1"/>
      <c r="E7" s="10"/>
      <c r="F7" s="10"/>
      <c r="G7" s="10"/>
      <c r="H7" s="10"/>
      <c r="I7" s="10"/>
      <c r="J7" s="10"/>
      <c r="K7" s="10"/>
      <c r="L7" s="1"/>
    </row>
    <row r="8" spans="1:12" ht="85.5" x14ac:dyDescent="0.2">
      <c r="A8" s="48" t="s">
        <v>13</v>
      </c>
      <c r="B8" s="46"/>
      <c r="C8" s="47" t="s">
        <v>191</v>
      </c>
      <c r="D8" s="1"/>
      <c r="E8" s="10"/>
      <c r="F8" s="10"/>
      <c r="G8" s="10"/>
      <c r="H8" s="10"/>
      <c r="I8" s="10"/>
      <c r="J8" s="10"/>
      <c r="K8" s="10"/>
      <c r="L8" s="1"/>
    </row>
    <row r="9" spans="1:12" ht="115.5" x14ac:dyDescent="0.25">
      <c r="A9" s="9"/>
      <c r="B9" s="6"/>
      <c r="C9" s="125" t="s">
        <v>192</v>
      </c>
      <c r="D9" s="1"/>
      <c r="E9" s="10"/>
      <c r="F9" s="10"/>
      <c r="G9" s="10"/>
      <c r="H9" s="10"/>
      <c r="I9" s="10"/>
      <c r="J9" s="10"/>
      <c r="K9" s="10"/>
      <c r="L9" s="1"/>
    </row>
    <row r="10" spans="1:12" ht="30" customHeight="1" x14ac:dyDescent="0.2">
      <c r="A10" s="9"/>
      <c r="B10" s="6"/>
      <c r="C10" s="4"/>
      <c r="D10" s="10"/>
      <c r="E10" s="10"/>
      <c r="F10" s="10"/>
      <c r="G10" s="10"/>
      <c r="H10" s="10"/>
      <c r="I10" s="10"/>
      <c r="J10" s="10"/>
      <c r="K10" s="10"/>
      <c r="L10" s="1"/>
    </row>
    <row r="11" spans="1:12" ht="30" customHeight="1" x14ac:dyDescent="0.2">
      <c r="A11" s="9"/>
      <c r="B11" s="6"/>
      <c r="C11" s="18"/>
      <c r="D11" s="10"/>
      <c r="E11" s="10"/>
      <c r="F11" s="10"/>
      <c r="G11" s="10"/>
      <c r="H11" s="10"/>
      <c r="I11" s="10"/>
      <c r="J11" s="10"/>
      <c r="K11" s="10"/>
      <c r="L11" s="1"/>
    </row>
  </sheetData>
  <sheetProtection algorithmName="SHA-512" hashValue="k+hCZmBJP07uxBJO/97b2xPaL67s8uUPLbSMn1/hVai8szTnP2IhyaoKKJQj5XqW79I1eedJGbDb2cEKb5LJ0w==" saltValue="iI7VUoUUInUNnKna2Dq24Q==" spinCount="100000" sheet="1" objects="1" scenarios="1"/>
  <hyperlinks>
    <hyperlink ref="C6" r:id="rId1" display="https://www.ess.nsw.gov.au/Home/Document-Search/Guides/Compliance-Guide-Scheme-Participants" xr:uid="{F15DFCCF-DF2A-4F66-AC30-30843DA6FD1E}"/>
  </hyperlinks>
  <pageMargins left="0.70866141732283472" right="0.70866141732283472" top="0.74803149606299213" bottom="0.74803149606299213" header="0.31496062992125984" footer="0.31496062992125984"/>
  <pageSetup paperSize="9" scale="99" orientation="portrait" r:id="rId2"/>
  <headerFooter alignWithMargins="0">
    <oddFooter>&amp;R&amp;"Raleway,Italic"&amp;12Declaration of Liable Acquisitions</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9DDB"/>
    <pageSetUpPr fitToPage="1"/>
  </sheetPr>
  <dimension ref="A1:D95"/>
  <sheetViews>
    <sheetView showGridLines="0" zoomScaleNormal="100" workbookViewId="0">
      <pane ySplit="4" topLeftCell="A5" activePane="bottomLeft" state="frozen"/>
      <selection pane="bottomLeft"/>
    </sheetView>
  </sheetViews>
  <sheetFormatPr defaultColWidth="9.140625" defaultRowHeight="12" x14ac:dyDescent="0.2"/>
  <cols>
    <col min="1" max="1" width="1.42578125" style="63" customWidth="1"/>
    <col min="2" max="2" width="4.5703125" style="63" customWidth="1"/>
    <col min="3" max="3" width="37.85546875" style="63" customWidth="1"/>
    <col min="4" max="4" width="63" style="63" customWidth="1"/>
    <col min="5" max="16384" width="9.140625" style="63"/>
  </cols>
  <sheetData>
    <row r="1" spans="1:4" s="60" customFormat="1" ht="8.25" x14ac:dyDescent="0.15">
      <c r="A1" s="58"/>
      <c r="B1" s="59"/>
      <c r="C1" s="59"/>
      <c r="D1" s="59"/>
    </row>
    <row r="2" spans="1:4" ht="37.5" x14ac:dyDescent="0.7">
      <c r="A2" s="61"/>
      <c r="B2" s="62" t="s">
        <v>14</v>
      </c>
      <c r="C2" s="35" t="s">
        <v>114</v>
      </c>
      <c r="D2" s="35"/>
    </row>
    <row r="3" spans="1:4" ht="33" x14ac:dyDescent="0.25">
      <c r="A3" s="64"/>
      <c r="B3" s="64"/>
      <c r="C3" s="65"/>
      <c r="D3" s="65"/>
    </row>
    <row r="4" spans="1:4" ht="26.1" customHeight="1" x14ac:dyDescent="0.25">
      <c r="A4" s="75"/>
      <c r="B4" s="75"/>
      <c r="C4" s="173" t="s">
        <v>16</v>
      </c>
      <c r="D4" s="174"/>
    </row>
    <row r="5" spans="1:4" ht="14.25" x14ac:dyDescent="0.25">
      <c r="A5" s="64"/>
      <c r="B5" s="64"/>
      <c r="C5" s="64"/>
      <c r="D5" s="64"/>
    </row>
    <row r="6" spans="1:4" ht="17.25" x14ac:dyDescent="0.25">
      <c r="A6" s="64"/>
      <c r="B6" s="64"/>
      <c r="C6" s="66" t="s">
        <v>17</v>
      </c>
      <c r="D6" s="66"/>
    </row>
    <row r="7" spans="1:4" ht="25.5" x14ac:dyDescent="0.5">
      <c r="A7" s="62"/>
      <c r="B7" s="72"/>
      <c r="C7" s="73" t="s">
        <v>188</v>
      </c>
      <c r="D7" s="120"/>
    </row>
    <row r="8" spans="1:4" ht="25.5" x14ac:dyDescent="0.5">
      <c r="A8" s="62"/>
      <c r="B8" s="72"/>
      <c r="C8" s="73" t="s">
        <v>122</v>
      </c>
      <c r="D8" s="169"/>
    </row>
    <row r="9" spans="1:4" ht="25.5" x14ac:dyDescent="0.5">
      <c r="A9" s="62"/>
      <c r="B9" s="72"/>
      <c r="C9" s="73" t="s">
        <v>116</v>
      </c>
      <c r="D9" s="108" t="s">
        <v>182</v>
      </c>
    </row>
    <row r="10" spans="1:4" ht="25.5" x14ac:dyDescent="0.5">
      <c r="A10" s="62"/>
      <c r="B10" s="72"/>
      <c r="C10" s="73" t="s">
        <v>93</v>
      </c>
      <c r="D10" s="108" t="s">
        <v>183</v>
      </c>
    </row>
    <row r="11" spans="1:4" ht="25.5" x14ac:dyDescent="0.5">
      <c r="A11" s="64"/>
      <c r="B11" s="72"/>
      <c r="C11" s="73" t="s">
        <v>26</v>
      </c>
      <c r="D11" s="108" t="s">
        <v>184</v>
      </c>
    </row>
    <row r="12" spans="1:4" ht="14.25" x14ac:dyDescent="0.25">
      <c r="A12" s="64"/>
      <c r="B12" s="64"/>
      <c r="C12" s="123"/>
      <c r="D12" s="117" t="s">
        <v>111</v>
      </c>
    </row>
    <row r="13" spans="1:4" ht="48" customHeight="1" x14ac:dyDescent="0.3">
      <c r="A13" s="62" t="s">
        <v>13</v>
      </c>
      <c r="B13" s="64"/>
      <c r="C13" s="175" t="s">
        <v>42</v>
      </c>
      <c r="D13" s="175"/>
    </row>
    <row r="14" spans="1:4" ht="25.5" x14ac:dyDescent="0.5">
      <c r="A14" s="64"/>
      <c r="B14" s="72"/>
      <c r="C14" s="73" t="s">
        <v>7</v>
      </c>
      <c r="D14" s="108"/>
    </row>
    <row r="15" spans="1:4" ht="25.5" x14ac:dyDescent="0.5">
      <c r="A15" s="64"/>
      <c r="B15" s="72"/>
      <c r="C15" s="73" t="s">
        <v>15</v>
      </c>
      <c r="D15" s="108"/>
    </row>
    <row r="16" spans="1:4" ht="25.5" x14ac:dyDescent="0.5">
      <c r="A16" s="64"/>
      <c r="B16" s="72"/>
      <c r="C16" s="73" t="s">
        <v>8</v>
      </c>
      <c r="D16" s="109"/>
    </row>
    <row r="17" spans="1:4" ht="14.25" x14ac:dyDescent="0.25">
      <c r="A17" s="64"/>
      <c r="B17" s="64"/>
      <c r="C17" s="67"/>
      <c r="D17" s="67"/>
    </row>
    <row r="18" spans="1:4" ht="14.25" x14ac:dyDescent="0.25">
      <c r="A18" s="64"/>
      <c r="B18" s="64"/>
      <c r="C18" s="68"/>
      <c r="D18" s="68"/>
    </row>
    <row r="19" spans="1:4" ht="14.25" x14ac:dyDescent="0.25">
      <c r="A19" s="64"/>
      <c r="B19" s="64"/>
      <c r="C19" s="68"/>
      <c r="D19" s="68"/>
    </row>
    <row r="20" spans="1:4" ht="14.25" x14ac:dyDescent="0.25">
      <c r="A20" s="64"/>
      <c r="B20" s="69"/>
      <c r="C20" s="68"/>
      <c r="D20" s="68"/>
    </row>
    <row r="21" spans="1:4" ht="14.25" x14ac:dyDescent="0.25">
      <c r="A21" s="64"/>
      <c r="B21" s="69"/>
      <c r="C21" s="68"/>
      <c r="D21" s="68"/>
    </row>
    <row r="22" spans="1:4" ht="14.25" x14ac:dyDescent="0.25">
      <c r="A22" s="64"/>
      <c r="B22" s="69"/>
      <c r="C22" s="68"/>
      <c r="D22" s="68"/>
    </row>
    <row r="23" spans="1:4" ht="14.25" x14ac:dyDescent="0.25">
      <c r="A23" s="64"/>
      <c r="B23" s="69"/>
      <c r="C23" s="68"/>
      <c r="D23" s="68"/>
    </row>
    <row r="24" spans="1:4" ht="14.25" x14ac:dyDescent="0.25">
      <c r="A24" s="64"/>
      <c r="B24" s="69"/>
      <c r="C24" s="68"/>
      <c r="D24" s="68"/>
    </row>
    <row r="25" spans="1:4" ht="14.25" x14ac:dyDescent="0.25">
      <c r="A25" s="64"/>
      <c r="B25" s="69"/>
      <c r="C25" s="69"/>
      <c r="D25" s="69"/>
    </row>
    <row r="26" spans="1:4" ht="14.25" x14ac:dyDescent="0.25">
      <c r="A26" s="64"/>
      <c r="B26" s="69"/>
      <c r="C26" s="69"/>
      <c r="D26" s="69"/>
    </row>
    <row r="27" spans="1:4" ht="14.25" x14ac:dyDescent="0.25">
      <c r="A27" s="64"/>
      <c r="B27" s="69"/>
      <c r="C27" s="69"/>
      <c r="D27" s="69"/>
    </row>
    <row r="28" spans="1:4" ht="14.25" x14ac:dyDescent="0.25">
      <c r="A28" s="64"/>
      <c r="B28" s="69"/>
      <c r="C28" s="69"/>
      <c r="D28" s="69"/>
    </row>
    <row r="29" spans="1:4" ht="14.25" x14ac:dyDescent="0.25">
      <c r="A29" s="64"/>
      <c r="B29" s="69"/>
      <c r="C29" s="69"/>
      <c r="D29" s="69"/>
    </row>
    <row r="30" spans="1:4" ht="14.25" x14ac:dyDescent="0.25">
      <c r="A30" s="64"/>
      <c r="B30" s="69"/>
      <c r="C30" s="69"/>
      <c r="D30" s="69"/>
    </row>
    <row r="31" spans="1:4" ht="14.25" x14ac:dyDescent="0.25">
      <c r="A31" s="64"/>
      <c r="B31" s="69"/>
      <c r="C31" s="69"/>
      <c r="D31" s="69"/>
    </row>
    <row r="32" spans="1:4" ht="14.25" x14ac:dyDescent="0.25">
      <c r="A32" s="64"/>
      <c r="B32" s="69"/>
      <c r="C32" s="69"/>
      <c r="D32" s="69"/>
    </row>
    <row r="33" spans="1:4" ht="14.25" x14ac:dyDescent="0.25">
      <c r="A33" s="64"/>
      <c r="B33" s="69"/>
      <c r="C33" s="69"/>
      <c r="D33" s="69"/>
    </row>
    <row r="34" spans="1:4" ht="14.25" x14ac:dyDescent="0.25">
      <c r="A34" s="64"/>
      <c r="B34" s="69"/>
      <c r="C34" s="69"/>
      <c r="D34" s="69"/>
    </row>
    <row r="35" spans="1:4" ht="14.25" x14ac:dyDescent="0.25">
      <c r="A35" s="64"/>
      <c r="B35" s="69"/>
      <c r="C35" s="69"/>
      <c r="D35" s="69"/>
    </row>
    <row r="36" spans="1:4" ht="14.25" x14ac:dyDescent="0.25">
      <c r="A36" s="64"/>
      <c r="B36" s="69"/>
      <c r="C36" s="69"/>
      <c r="D36" s="69"/>
    </row>
    <row r="37" spans="1:4" ht="14.25" x14ac:dyDescent="0.25">
      <c r="A37" s="64"/>
      <c r="B37" s="69"/>
      <c r="C37" s="69"/>
      <c r="D37" s="69"/>
    </row>
    <row r="38" spans="1:4" ht="14.25" x14ac:dyDescent="0.25">
      <c r="A38" s="64"/>
      <c r="B38" s="69"/>
      <c r="C38" s="69"/>
      <c r="D38" s="69"/>
    </row>
    <row r="39" spans="1:4" ht="14.25" x14ac:dyDescent="0.25">
      <c r="A39" s="64"/>
      <c r="B39" s="69"/>
      <c r="C39" s="69"/>
      <c r="D39" s="69"/>
    </row>
    <row r="40" spans="1:4" ht="14.25" x14ac:dyDescent="0.25">
      <c r="A40" s="64"/>
      <c r="B40" s="69"/>
      <c r="C40" s="69"/>
      <c r="D40" s="69"/>
    </row>
    <row r="41" spans="1:4" ht="14.25" x14ac:dyDescent="0.25">
      <c r="A41" s="64"/>
      <c r="B41" s="69"/>
      <c r="C41" s="69"/>
      <c r="D41" s="69"/>
    </row>
    <row r="42" spans="1:4" ht="14.25" x14ac:dyDescent="0.25">
      <c r="A42" s="64"/>
      <c r="B42" s="69"/>
      <c r="C42" s="69"/>
      <c r="D42" s="69"/>
    </row>
    <row r="43" spans="1:4" ht="14.25" x14ac:dyDescent="0.25">
      <c r="A43" s="64"/>
      <c r="B43" s="69"/>
      <c r="C43" s="69"/>
      <c r="D43" s="69"/>
    </row>
    <row r="44" spans="1:4" ht="14.25" x14ac:dyDescent="0.25">
      <c r="A44" s="64"/>
      <c r="B44" s="69"/>
      <c r="C44" s="69"/>
      <c r="D44" s="69"/>
    </row>
    <row r="45" spans="1:4" ht="14.25" x14ac:dyDescent="0.25">
      <c r="A45" s="64"/>
      <c r="B45" s="69"/>
      <c r="C45" s="69"/>
      <c r="D45" s="69"/>
    </row>
    <row r="46" spans="1:4" ht="14.25" x14ac:dyDescent="0.25">
      <c r="A46" s="64"/>
      <c r="B46" s="69"/>
      <c r="C46" s="69"/>
      <c r="D46" s="69"/>
    </row>
    <row r="47" spans="1:4" ht="14.25" x14ac:dyDescent="0.25">
      <c r="A47" s="64"/>
      <c r="B47" s="69"/>
      <c r="C47" s="69"/>
      <c r="D47" s="69"/>
    </row>
    <row r="48" spans="1:4" ht="14.25" x14ac:dyDescent="0.25">
      <c r="A48" s="64"/>
      <c r="B48" s="69"/>
      <c r="C48" s="69"/>
      <c r="D48" s="69"/>
    </row>
    <row r="49" spans="1:4" ht="14.25" x14ac:dyDescent="0.25">
      <c r="A49" s="64"/>
      <c r="B49" s="69"/>
      <c r="C49" s="69"/>
      <c r="D49" s="69"/>
    </row>
    <row r="50" spans="1:4" ht="14.25" x14ac:dyDescent="0.25">
      <c r="A50" s="64"/>
      <c r="B50" s="69"/>
      <c r="C50" s="69"/>
      <c r="D50" s="69"/>
    </row>
    <row r="51" spans="1:4" ht="14.25" x14ac:dyDescent="0.25">
      <c r="A51" s="64"/>
      <c r="B51" s="69"/>
      <c r="C51" s="69"/>
      <c r="D51" s="69"/>
    </row>
    <row r="52" spans="1:4" ht="14.25" x14ac:dyDescent="0.25">
      <c r="A52" s="64"/>
      <c r="B52" s="69"/>
      <c r="C52" s="69"/>
      <c r="D52" s="69"/>
    </row>
    <row r="53" spans="1:4" ht="14.25" x14ac:dyDescent="0.25">
      <c r="A53" s="64"/>
      <c r="B53" s="69"/>
      <c r="C53" s="69"/>
      <c r="D53" s="69"/>
    </row>
    <row r="54" spans="1:4" ht="14.25" x14ac:dyDescent="0.25">
      <c r="A54" s="64"/>
      <c r="B54" s="69"/>
      <c r="C54" s="69"/>
      <c r="D54" s="69"/>
    </row>
    <row r="55" spans="1:4" ht="14.25" x14ac:dyDescent="0.25">
      <c r="A55" s="64"/>
      <c r="B55" s="69"/>
      <c r="C55" s="69"/>
      <c r="D55" s="69"/>
    </row>
    <row r="56" spans="1:4" ht="14.25" x14ac:dyDescent="0.25">
      <c r="A56" s="64"/>
      <c r="B56" s="69"/>
      <c r="C56" s="69"/>
      <c r="D56" s="69"/>
    </row>
    <row r="57" spans="1:4" ht="14.25" x14ac:dyDescent="0.25">
      <c r="A57" s="64"/>
      <c r="B57" s="69"/>
      <c r="C57" s="69"/>
      <c r="D57" s="69"/>
    </row>
    <row r="58" spans="1:4" ht="14.25" x14ac:dyDescent="0.25">
      <c r="A58" s="64"/>
      <c r="B58" s="69"/>
      <c r="C58" s="69"/>
      <c r="D58" s="69"/>
    </row>
    <row r="59" spans="1:4" ht="14.25" x14ac:dyDescent="0.25">
      <c r="A59" s="64"/>
      <c r="B59" s="69"/>
      <c r="C59" s="69"/>
      <c r="D59" s="69"/>
    </row>
    <row r="60" spans="1:4" ht="14.25" x14ac:dyDescent="0.25">
      <c r="A60" s="64"/>
      <c r="B60" s="69"/>
      <c r="C60" s="69"/>
      <c r="D60" s="69"/>
    </row>
    <row r="61" spans="1:4" ht="14.25" x14ac:dyDescent="0.25">
      <c r="A61" s="64"/>
      <c r="B61" s="69"/>
      <c r="C61" s="69"/>
      <c r="D61" s="69"/>
    </row>
    <row r="62" spans="1:4" ht="14.25" x14ac:dyDescent="0.25">
      <c r="A62" s="64"/>
      <c r="B62" s="69"/>
      <c r="C62" s="69"/>
      <c r="D62" s="69"/>
    </row>
    <row r="63" spans="1:4" ht="14.25" x14ac:dyDescent="0.25">
      <c r="A63" s="64"/>
      <c r="B63" s="69"/>
      <c r="C63" s="69"/>
      <c r="D63" s="69"/>
    </row>
    <row r="64" spans="1:4" ht="14.25" x14ac:dyDescent="0.25">
      <c r="A64" s="64"/>
      <c r="B64" s="69"/>
      <c r="C64" s="69"/>
      <c r="D64" s="69"/>
    </row>
    <row r="65" spans="1:4" ht="14.25" x14ac:dyDescent="0.25">
      <c r="A65" s="64"/>
      <c r="B65" s="69"/>
      <c r="C65" s="69"/>
      <c r="D65" s="69"/>
    </row>
    <row r="66" spans="1:4" ht="14.25" x14ac:dyDescent="0.25">
      <c r="A66" s="64"/>
      <c r="B66" s="69"/>
      <c r="C66" s="69"/>
      <c r="D66" s="69"/>
    </row>
    <row r="67" spans="1:4" ht="14.25" x14ac:dyDescent="0.25">
      <c r="A67" s="64"/>
      <c r="B67" s="69"/>
      <c r="C67" s="69"/>
      <c r="D67" s="69"/>
    </row>
    <row r="68" spans="1:4" ht="14.25" x14ac:dyDescent="0.25">
      <c r="A68" s="64"/>
      <c r="B68" s="69"/>
      <c r="C68" s="69"/>
      <c r="D68" s="69"/>
    </row>
    <row r="69" spans="1:4" ht="14.25" x14ac:dyDescent="0.25">
      <c r="A69" s="64"/>
      <c r="B69" s="69"/>
      <c r="C69" s="69"/>
      <c r="D69" s="69"/>
    </row>
    <row r="70" spans="1:4" ht="14.25" x14ac:dyDescent="0.25">
      <c r="A70" s="64"/>
      <c r="B70" s="69"/>
      <c r="C70" s="69"/>
      <c r="D70" s="69"/>
    </row>
    <row r="71" spans="1:4" ht="14.25" x14ac:dyDescent="0.25">
      <c r="A71" s="64"/>
      <c r="B71" s="69"/>
      <c r="C71" s="69"/>
      <c r="D71" s="69"/>
    </row>
    <row r="72" spans="1:4" ht="14.25" x14ac:dyDescent="0.25">
      <c r="A72" s="64"/>
      <c r="B72" s="69"/>
      <c r="C72" s="69"/>
      <c r="D72" s="69"/>
    </row>
    <row r="73" spans="1:4" ht="14.25" x14ac:dyDescent="0.25">
      <c r="A73" s="64"/>
      <c r="B73" s="69"/>
      <c r="C73" s="69"/>
      <c r="D73" s="69"/>
    </row>
    <row r="74" spans="1:4" ht="14.25" x14ac:dyDescent="0.25">
      <c r="A74" s="64"/>
      <c r="B74" s="69"/>
      <c r="C74" s="69"/>
      <c r="D74" s="69"/>
    </row>
    <row r="75" spans="1:4" ht="14.25" x14ac:dyDescent="0.25">
      <c r="A75" s="64"/>
      <c r="B75" s="69"/>
      <c r="C75" s="69"/>
      <c r="D75" s="69"/>
    </row>
    <row r="76" spans="1:4" ht="14.25" x14ac:dyDescent="0.25">
      <c r="A76" s="64"/>
      <c r="B76" s="69"/>
      <c r="C76" s="69"/>
      <c r="D76" s="69"/>
    </row>
    <row r="77" spans="1:4" ht="14.25" x14ac:dyDescent="0.25">
      <c r="A77" s="64"/>
      <c r="B77" s="69"/>
      <c r="C77" s="69"/>
      <c r="D77" s="69"/>
    </row>
    <row r="78" spans="1:4" ht="14.25" x14ac:dyDescent="0.25">
      <c r="A78" s="64"/>
      <c r="B78" s="69"/>
      <c r="C78" s="69"/>
      <c r="D78" s="69"/>
    </row>
    <row r="79" spans="1:4" ht="14.25" x14ac:dyDescent="0.25">
      <c r="A79" s="64"/>
      <c r="B79" s="69"/>
      <c r="C79" s="69"/>
      <c r="D79" s="69"/>
    </row>
    <row r="80" spans="1:4" ht="14.25" x14ac:dyDescent="0.25">
      <c r="A80" s="64"/>
      <c r="B80" s="69"/>
      <c r="C80" s="69"/>
      <c r="D80" s="69"/>
    </row>
    <row r="81" spans="1:4" ht="14.25" x14ac:dyDescent="0.25">
      <c r="A81" s="64"/>
      <c r="B81" s="69"/>
      <c r="C81" s="69"/>
      <c r="D81" s="69"/>
    </row>
    <row r="82" spans="1:4" ht="14.25" x14ac:dyDescent="0.25">
      <c r="A82" s="64"/>
      <c r="B82" s="69"/>
      <c r="C82" s="69"/>
      <c r="D82" s="69"/>
    </row>
    <row r="83" spans="1:4" ht="17.25" hidden="1" x14ac:dyDescent="0.3">
      <c r="A83" s="64"/>
      <c r="B83" s="69"/>
      <c r="C83" s="70" t="s">
        <v>4</v>
      </c>
      <c r="D83" s="70"/>
    </row>
    <row r="84" spans="1:4" ht="17.25" hidden="1" x14ac:dyDescent="0.3">
      <c r="A84" s="64"/>
      <c r="B84" s="69"/>
      <c r="C84" s="70" t="s">
        <v>5</v>
      </c>
      <c r="D84" s="70"/>
    </row>
    <row r="85" spans="1:4" ht="17.25" hidden="1" x14ac:dyDescent="0.3">
      <c r="A85" s="64"/>
      <c r="B85" s="69"/>
      <c r="C85" s="70" t="s">
        <v>6</v>
      </c>
      <c r="D85" s="70"/>
    </row>
    <row r="86" spans="1:4" ht="14.25" x14ac:dyDescent="0.25">
      <c r="A86" s="64"/>
      <c r="B86" s="69"/>
      <c r="C86" s="69"/>
      <c r="D86" s="69"/>
    </row>
    <row r="87" spans="1:4" ht="14.25" x14ac:dyDescent="0.25">
      <c r="A87" s="64"/>
      <c r="B87" s="69"/>
      <c r="C87" s="69"/>
      <c r="D87" s="69"/>
    </row>
    <row r="88" spans="1:4" ht="14.25" x14ac:dyDescent="0.25">
      <c r="A88" s="64"/>
      <c r="B88" s="69"/>
      <c r="C88" s="69"/>
      <c r="D88" s="69"/>
    </row>
    <row r="89" spans="1:4" ht="14.25" x14ac:dyDescent="0.25">
      <c r="A89" s="64"/>
      <c r="B89" s="69"/>
      <c r="C89" s="69"/>
      <c r="D89" s="69"/>
    </row>
    <row r="90" spans="1:4" ht="14.25" x14ac:dyDescent="0.25">
      <c r="A90" s="64"/>
      <c r="B90" s="69"/>
      <c r="C90" s="69"/>
      <c r="D90" s="69"/>
    </row>
    <row r="91" spans="1:4" ht="14.25" x14ac:dyDescent="0.25">
      <c r="A91" s="64"/>
      <c r="B91" s="69"/>
      <c r="C91" s="69"/>
      <c r="D91" s="69"/>
    </row>
    <row r="92" spans="1:4" ht="14.25" x14ac:dyDescent="0.25">
      <c r="A92" s="64"/>
      <c r="B92" s="69"/>
      <c r="C92" s="69"/>
      <c r="D92" s="69"/>
    </row>
    <row r="93" spans="1:4" ht="14.25" x14ac:dyDescent="0.25">
      <c r="A93" s="64"/>
      <c r="B93" s="69"/>
      <c r="C93" s="69"/>
      <c r="D93" s="69"/>
    </row>
    <row r="94" spans="1:4" ht="14.25" x14ac:dyDescent="0.25">
      <c r="A94" s="64"/>
      <c r="B94" s="69"/>
      <c r="C94" s="69"/>
      <c r="D94" s="69"/>
    </row>
    <row r="95" spans="1:4" ht="14.25" x14ac:dyDescent="0.25">
      <c r="A95" s="64"/>
      <c r="B95" s="69"/>
      <c r="C95" s="69"/>
      <c r="D95" s="69"/>
    </row>
  </sheetData>
  <sheetProtection algorithmName="SHA-512" hashValue="TrdAKrRhOGmUD2g9Zp0l5uJWCzPDuE3ozH5Pv62+yjHN1eelPzIv/qbx35QX4FFXRqGEiVCP87Qw3Taw0pEuxg==" saltValue="b45RNYAMQ0PB6i7MfToL1w==" spinCount="100000" sheet="1" objects="1" scenarios="1"/>
  <customSheetViews>
    <customSheetView guid="{CF823769-6539-4FAF-A6B5-D9BFCFDD777C}" showGridLines="0" fitToPage="1" hiddenRows="1">
      <selection activeCell="Q12" sqref="Q12"/>
      <pageMargins left="0.7" right="0.7" top="0.75" bottom="0.75" header="0.3" footer="0.3"/>
      <pageSetup orientation="portrait" r:id="rId1"/>
      <headerFooter alignWithMargins="0">
        <oddHeader>&amp;CNSW ENERGY SAVINGS SCHEME ANNUAL ENERGY SAVINGS STATEMENT</oddHeader>
        <oddFooter>&amp;L&amp;8Version 2.10, January 2021&amp;C&amp;8Independent Pricing and Regulatory Tribunal&amp;R&amp;8&amp;A</oddFooter>
      </headerFooter>
    </customSheetView>
    <customSheetView guid="{9153F490-90DC-44D7-B691-47185A46BAC4}" showGridLines="0" fitToPage="1" hiddenRows="1">
      <pageMargins left="0.7" right="0.7" top="0.75" bottom="0.75" header="0.3" footer="0.3"/>
      <pageSetup orientation="portrait" r:id="rId2"/>
      <headerFooter alignWithMargins="0">
        <oddHeader>&amp;CNSW ENERGY SAVINGS SCHEME ANNUAL ENERGY SAVINGS STATEMENT</oddHeader>
        <oddFooter>&amp;L&amp;8Version 2.10, January 2021&amp;C&amp;8Independent Pricing and Regulatory Tribunal&amp;R&amp;8&amp;A</oddFooter>
      </headerFooter>
    </customSheetView>
  </customSheetViews>
  <mergeCells count="2">
    <mergeCell ref="C4:D4"/>
    <mergeCell ref="C13:D13"/>
  </mergeCells>
  <phoneticPr fontId="34" type="noConversion"/>
  <dataValidations count="3">
    <dataValidation type="list" allowBlank="1" showInputMessage="1" showErrorMessage="1" sqref="D9" xr:uid="{F822E8C6-12DD-4530-A8EB-0B37E4185F81}">
      <formula1>"Select from drop-down list, ESS and PDRS liable acquisitions, ESS liable acquisitions only, PDRS liable acquisitions only"</formula1>
    </dataValidation>
    <dataValidation type="list" allowBlank="1" showInputMessage="1" showErrorMessage="1" sqref="D10" xr:uid="{1A3C1EE3-1CA3-451C-B41B-7F395DEDB425}">
      <formula1>ESSCompPeriod</formula1>
    </dataValidation>
    <dataValidation type="list" allowBlank="1" showInputMessage="1" showErrorMessage="1" sqref="D11" xr:uid="{CDA97A27-24A2-428A-B3D3-1AB535074EA8}">
      <formula1>PDRSCompPeriod</formula1>
    </dataValidation>
  </dataValidations>
  <hyperlinks>
    <hyperlink ref="D12" r:id="rId3" display="https://www.energysustainabilityschemes.nsw.gov.au/pdrs/four-peak-days" xr:uid="{479EEEE1-02C3-45F6-9DEE-6479D506B0A3}"/>
  </hyperlinks>
  <pageMargins left="0.70866141732283472" right="0.70866141732283472" top="0.74803149606299213" bottom="0.74803149606299213" header="0.31496062992125984" footer="0.31496062992125984"/>
  <pageSetup paperSize="9" scale="96" orientation="portrait" r:id="rId4"/>
  <headerFooter alignWithMargins="0">
    <oddFooter>&amp;R&amp;"Raleway,Italic"&amp;12Declaration of Liable Acquisitions</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C5A91-FFC0-458D-A333-905595C57C6C}">
  <sheetPr codeName="Sheet3">
    <tabColor rgb="FF009DDB"/>
    <outlinePr summaryBelow="0"/>
    <pageSetUpPr fitToPage="1"/>
  </sheetPr>
  <dimension ref="A1:E33"/>
  <sheetViews>
    <sheetView showGridLines="0" zoomScaleNormal="100" zoomScaleSheetLayoutView="70" zoomScalePageLayoutView="85" workbookViewId="0">
      <pane ySplit="3" topLeftCell="A4" activePane="bottomLeft" state="frozen"/>
      <selection pane="bottomLeft"/>
    </sheetView>
  </sheetViews>
  <sheetFormatPr defaultColWidth="8.85546875" defaultRowHeight="14.25" x14ac:dyDescent="0.25"/>
  <cols>
    <col min="1" max="1" width="1.42578125" style="75" customWidth="1"/>
    <col min="2" max="2" width="4.5703125" style="75" customWidth="1"/>
    <col min="3" max="3" width="56.28515625" style="75" customWidth="1"/>
    <col min="4" max="5" width="34.42578125" style="75" customWidth="1"/>
    <col min="6" max="16384" width="8.85546875" style="75"/>
  </cols>
  <sheetData>
    <row r="1" spans="1:5" s="58" customFormat="1" ht="8.25" x14ac:dyDescent="0.15">
      <c r="B1" s="59"/>
    </row>
    <row r="2" spans="1:5" ht="37.5" x14ac:dyDescent="0.7">
      <c r="A2" s="61"/>
      <c r="B2" s="62" t="s">
        <v>14</v>
      </c>
      <c r="C2" s="35" t="s">
        <v>123</v>
      </c>
      <c r="D2" s="76"/>
      <c r="E2" s="76"/>
    </row>
    <row r="3" spans="1:5" ht="21" customHeight="1" x14ac:dyDescent="0.25"/>
    <row r="4" spans="1:5" ht="42.75" x14ac:dyDescent="0.25">
      <c r="B4" s="110" t="s">
        <v>13</v>
      </c>
      <c r="C4" s="177" t="s">
        <v>193</v>
      </c>
      <c r="D4" s="177"/>
      <c r="E4" s="177"/>
    </row>
    <row r="5" spans="1:5" ht="21" customHeight="1" x14ac:dyDescent="0.25">
      <c r="D5" s="78" t="s">
        <v>27</v>
      </c>
      <c r="E5" s="78" t="s">
        <v>28</v>
      </c>
    </row>
    <row r="6" spans="1:5" ht="26.25" customHeight="1" x14ac:dyDescent="0.25">
      <c r="C6" s="79" t="s">
        <v>113</v>
      </c>
      <c r="D6" s="80">
        <f>D32</f>
        <v>0</v>
      </c>
      <c r="E6" s="80">
        <f>E32</f>
        <v>0</v>
      </c>
    </row>
    <row r="7" spans="1:5" x14ac:dyDescent="0.25">
      <c r="C7" s="81"/>
      <c r="D7" s="81"/>
      <c r="E7" s="82"/>
    </row>
    <row r="8" spans="1:5" ht="24.6" customHeight="1" x14ac:dyDescent="0.25">
      <c r="C8" s="176" t="s">
        <v>16</v>
      </c>
      <c r="D8" s="176"/>
      <c r="E8" s="176"/>
    </row>
    <row r="9" spans="1:5" ht="18.75" customHeight="1" x14ac:dyDescent="0.25">
      <c r="E9" s="82"/>
    </row>
    <row r="10" spans="1:5" ht="10.5" customHeight="1" x14ac:dyDescent="0.25">
      <c r="E10" s="82"/>
    </row>
    <row r="11" spans="1:5" ht="42.75" x14ac:dyDescent="0.25">
      <c r="C11" s="79" t="s">
        <v>130</v>
      </c>
      <c r="D11" s="83" t="s">
        <v>180</v>
      </c>
      <c r="E11" s="83" t="s">
        <v>181</v>
      </c>
    </row>
    <row r="12" spans="1:5" ht="25.5" x14ac:dyDescent="0.25">
      <c r="B12" s="84"/>
      <c r="C12" s="85"/>
      <c r="D12" s="86"/>
      <c r="E12" s="86"/>
    </row>
    <row r="13" spans="1:5" ht="25.5" x14ac:dyDescent="0.25">
      <c r="B13" s="84"/>
      <c r="C13" s="85"/>
      <c r="D13" s="86"/>
      <c r="E13" s="86"/>
    </row>
    <row r="14" spans="1:5" ht="25.5" x14ac:dyDescent="0.25">
      <c r="B14" s="84"/>
      <c r="C14" s="85"/>
      <c r="D14" s="86"/>
      <c r="E14" s="86"/>
    </row>
    <row r="15" spans="1:5" ht="25.5" x14ac:dyDescent="0.25">
      <c r="B15" s="84"/>
      <c r="C15" s="85"/>
      <c r="D15" s="86"/>
      <c r="E15" s="86"/>
    </row>
    <row r="16" spans="1:5" ht="25.5" x14ac:dyDescent="0.25">
      <c r="B16" s="84"/>
      <c r="C16" s="85"/>
      <c r="D16" s="86"/>
      <c r="E16" s="86"/>
    </row>
    <row r="17" spans="2:5" ht="25.5" x14ac:dyDescent="0.25">
      <c r="B17" s="84"/>
      <c r="C17" s="85"/>
      <c r="D17" s="86"/>
      <c r="E17" s="86"/>
    </row>
    <row r="18" spans="2:5" ht="25.5" x14ac:dyDescent="0.25">
      <c r="B18" s="84"/>
      <c r="C18" s="85"/>
      <c r="D18" s="86"/>
      <c r="E18" s="86"/>
    </row>
    <row r="19" spans="2:5" ht="25.5" x14ac:dyDescent="0.25">
      <c r="B19" s="84"/>
      <c r="C19" s="85"/>
      <c r="D19" s="86"/>
      <c r="E19" s="86"/>
    </row>
    <row r="20" spans="2:5" ht="25.5" x14ac:dyDescent="0.25">
      <c r="B20" s="84"/>
      <c r="C20" s="85"/>
      <c r="D20" s="86"/>
      <c r="E20" s="86"/>
    </row>
    <row r="21" spans="2:5" ht="25.5" x14ac:dyDescent="0.25">
      <c r="B21" s="84"/>
      <c r="C21" s="85"/>
      <c r="D21" s="86"/>
      <c r="E21" s="86"/>
    </row>
    <row r="22" spans="2:5" ht="25.5" x14ac:dyDescent="0.25">
      <c r="B22" s="84"/>
      <c r="C22" s="85"/>
      <c r="D22" s="86"/>
      <c r="E22" s="86"/>
    </row>
    <row r="23" spans="2:5" ht="25.5" x14ac:dyDescent="0.25">
      <c r="B23" s="84"/>
      <c r="C23" s="85"/>
      <c r="D23" s="86"/>
      <c r="E23" s="86"/>
    </row>
    <row r="24" spans="2:5" ht="25.5" x14ac:dyDescent="0.25">
      <c r="B24" s="84"/>
      <c r="C24" s="85"/>
      <c r="D24" s="86"/>
      <c r="E24" s="86"/>
    </row>
    <row r="25" spans="2:5" ht="25.5" x14ac:dyDescent="0.25">
      <c r="B25" s="84"/>
      <c r="C25" s="85"/>
      <c r="D25" s="86"/>
      <c r="E25" s="86"/>
    </row>
    <row r="26" spans="2:5" ht="25.5" x14ac:dyDescent="0.25">
      <c r="B26" s="84"/>
      <c r="C26" s="85"/>
      <c r="D26" s="86"/>
      <c r="E26" s="86"/>
    </row>
    <row r="27" spans="2:5" ht="25.5" x14ac:dyDescent="0.25">
      <c r="B27" s="84"/>
      <c r="C27" s="85"/>
      <c r="D27" s="86"/>
      <c r="E27" s="86"/>
    </row>
    <row r="28" spans="2:5" ht="25.5" x14ac:dyDescent="0.25">
      <c r="B28" s="84"/>
      <c r="C28" s="85"/>
      <c r="D28" s="86"/>
      <c r="E28" s="86"/>
    </row>
    <row r="29" spans="2:5" ht="25.5" x14ac:dyDescent="0.25">
      <c r="B29" s="84"/>
      <c r="C29" s="85"/>
      <c r="D29" s="86"/>
      <c r="E29" s="86"/>
    </row>
    <row r="30" spans="2:5" ht="25.5" x14ac:dyDescent="0.25">
      <c r="B30" s="84"/>
      <c r="C30" s="85"/>
      <c r="D30" s="86"/>
      <c r="E30" s="86"/>
    </row>
    <row r="31" spans="2:5" ht="25.5" x14ac:dyDescent="0.25">
      <c r="B31" s="84"/>
      <c r="C31" s="85"/>
      <c r="D31" s="86"/>
      <c r="E31" s="86"/>
    </row>
    <row r="32" spans="2:5" ht="25.5" x14ac:dyDescent="0.25">
      <c r="B32" s="84"/>
      <c r="C32" s="87"/>
      <c r="D32" s="118">
        <f>SUM(D12:D31)</f>
        <v>0</v>
      </c>
      <c r="E32" s="118">
        <f>SUM(E12:E31)</f>
        <v>0</v>
      </c>
    </row>
    <row r="33" spans="2:3" ht="20.100000000000001" customHeight="1" x14ac:dyDescent="0.25">
      <c r="B33" s="77"/>
      <c r="C33" s="87"/>
    </row>
  </sheetData>
  <sheetProtection algorithmName="SHA-512" hashValue="DExXrnkL9tMqBbWG8PqnFfuTuB5blHYWJsM0ZSad0kvrQtpC2poDMErhR8Luzjd3W5IIf5NCd4aGYwyqQj3rkw==" saltValue="O0IyBlrtW7up583eFjAkug==" spinCount="100000" sheet="1" objects="1" scenarios="1"/>
  <mergeCells count="2">
    <mergeCell ref="C8:E8"/>
    <mergeCell ref="C4:E4"/>
  </mergeCells>
  <dataValidations xWindow="745" yWindow="636" count="1">
    <dataValidation allowBlank="1" showErrorMessage="1" sqref="C12:C31" xr:uid="{3630AE89-58A0-4073-B2B5-B9997A240690}"/>
  </dataValidations>
  <pageMargins left="0.70866141732283472" right="0.70866141732283472" top="0.74803149606299213" bottom="0.74803149606299213" header="0.31496062992125984" footer="0.31496062992125984"/>
  <pageSetup paperSize="9" scale="74" orientation="portrait" r:id="rId1"/>
  <headerFooter alignWithMargins="0">
    <oddFooter>&amp;R&amp;"Raleway,Italic"&amp;12Declaration of Liable Acquisitions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DDA6E-E7B0-4CFF-AE84-89E5F8150BA5}">
  <sheetPr codeName="Sheet4">
    <tabColor rgb="FF009DDB"/>
    <outlinePr summaryBelow="0"/>
    <pageSetUpPr fitToPage="1"/>
  </sheetPr>
  <dimension ref="A1:E33"/>
  <sheetViews>
    <sheetView showGridLines="0" zoomScaleNormal="100" zoomScaleSheetLayoutView="70" zoomScalePageLayoutView="85" workbookViewId="0">
      <pane ySplit="3" topLeftCell="A4" activePane="bottomLeft" state="frozen"/>
      <selection pane="bottomLeft"/>
    </sheetView>
  </sheetViews>
  <sheetFormatPr defaultColWidth="8.85546875" defaultRowHeight="14.25" x14ac:dyDescent="0.25"/>
  <cols>
    <col min="1" max="1" width="1.42578125" style="75" customWidth="1"/>
    <col min="2" max="2" width="4.5703125" style="75" customWidth="1"/>
    <col min="3" max="3" width="56.28515625" style="75" customWidth="1"/>
    <col min="4" max="5" width="34.42578125" style="75" customWidth="1"/>
    <col min="6" max="16384" width="8.85546875" style="75"/>
  </cols>
  <sheetData>
    <row r="1" spans="1:5" s="58" customFormat="1" ht="8.25" x14ac:dyDescent="0.15">
      <c r="B1" s="59"/>
    </row>
    <row r="2" spans="1:5" ht="37.5" x14ac:dyDescent="0.7">
      <c r="A2" s="61"/>
      <c r="B2" s="62" t="s">
        <v>14</v>
      </c>
      <c r="C2" s="35" t="s">
        <v>124</v>
      </c>
      <c r="D2" s="35"/>
      <c r="E2" s="35"/>
    </row>
    <row r="3" spans="1:5" ht="21" customHeight="1" x14ac:dyDescent="0.25"/>
    <row r="4" spans="1:5" ht="59.1" customHeight="1" x14ac:dyDescent="0.25">
      <c r="B4" s="110" t="s">
        <v>13</v>
      </c>
      <c r="C4" s="177" t="s">
        <v>198</v>
      </c>
      <c r="D4" s="177"/>
      <c r="E4" s="177"/>
    </row>
    <row r="5" spans="1:5" ht="21" customHeight="1" x14ac:dyDescent="0.25">
      <c r="D5" s="78" t="s">
        <v>27</v>
      </c>
      <c r="E5" s="78" t="s">
        <v>28</v>
      </c>
    </row>
    <row r="6" spans="1:5" ht="26.25" customHeight="1" x14ac:dyDescent="0.25">
      <c r="C6" s="79" t="s">
        <v>179</v>
      </c>
      <c r="D6" s="80">
        <f>D32</f>
        <v>0</v>
      </c>
      <c r="E6" s="80">
        <f>E32</f>
        <v>0</v>
      </c>
    </row>
    <row r="7" spans="1:5" x14ac:dyDescent="0.25">
      <c r="C7" s="81"/>
      <c r="D7" s="81"/>
      <c r="E7" s="82"/>
    </row>
    <row r="8" spans="1:5" ht="24.6" customHeight="1" x14ac:dyDescent="0.25">
      <c r="C8" s="176" t="s">
        <v>16</v>
      </c>
      <c r="D8" s="176"/>
      <c r="E8" s="176"/>
    </row>
    <row r="9" spans="1:5" ht="18.75" customHeight="1" x14ac:dyDescent="0.25">
      <c r="E9" s="82"/>
    </row>
    <row r="10" spans="1:5" ht="10.5" customHeight="1" x14ac:dyDescent="0.25">
      <c r="E10" s="82"/>
    </row>
    <row r="11" spans="1:5" ht="42.75" x14ac:dyDescent="0.25">
      <c r="C11" s="79" t="s">
        <v>125</v>
      </c>
      <c r="D11" s="83" t="s">
        <v>177</v>
      </c>
      <c r="E11" s="83" t="s">
        <v>178</v>
      </c>
    </row>
    <row r="12" spans="1:5" ht="25.5" x14ac:dyDescent="0.25">
      <c r="B12" s="84"/>
      <c r="C12" s="85"/>
      <c r="D12" s="86"/>
      <c r="E12" s="86"/>
    </row>
    <row r="13" spans="1:5" ht="25.5" x14ac:dyDescent="0.25">
      <c r="B13" s="84"/>
      <c r="C13" s="85"/>
      <c r="D13" s="86"/>
      <c r="E13" s="86"/>
    </row>
    <row r="14" spans="1:5" ht="25.5" x14ac:dyDescent="0.25">
      <c r="B14" s="84"/>
      <c r="C14" s="85"/>
      <c r="D14" s="86"/>
      <c r="E14" s="86"/>
    </row>
    <row r="15" spans="1:5" ht="25.5" x14ac:dyDescent="0.25">
      <c r="B15" s="84"/>
      <c r="C15" s="85"/>
      <c r="D15" s="86"/>
      <c r="E15" s="86"/>
    </row>
    <row r="16" spans="1:5" ht="25.5" x14ac:dyDescent="0.25">
      <c r="B16" s="84"/>
      <c r="C16" s="85"/>
      <c r="D16" s="86"/>
      <c r="E16" s="86"/>
    </row>
    <row r="17" spans="2:5" ht="25.5" x14ac:dyDescent="0.25">
      <c r="B17" s="84"/>
      <c r="C17" s="85"/>
      <c r="D17" s="86"/>
      <c r="E17" s="86"/>
    </row>
    <row r="18" spans="2:5" ht="25.5" x14ac:dyDescent="0.25">
      <c r="B18" s="84"/>
      <c r="C18" s="85"/>
      <c r="D18" s="86"/>
      <c r="E18" s="86"/>
    </row>
    <row r="19" spans="2:5" ht="25.5" x14ac:dyDescent="0.25">
      <c r="B19" s="84"/>
      <c r="C19" s="85"/>
      <c r="D19" s="86"/>
      <c r="E19" s="86"/>
    </row>
    <row r="20" spans="2:5" ht="25.5" x14ac:dyDescent="0.25">
      <c r="B20" s="84"/>
      <c r="C20" s="85"/>
      <c r="D20" s="86"/>
      <c r="E20" s="86"/>
    </row>
    <row r="21" spans="2:5" ht="25.5" x14ac:dyDescent="0.25">
      <c r="B21" s="84"/>
      <c r="C21" s="85"/>
      <c r="D21" s="86"/>
      <c r="E21" s="86"/>
    </row>
    <row r="22" spans="2:5" ht="25.5" x14ac:dyDescent="0.25">
      <c r="B22" s="84"/>
      <c r="C22" s="85"/>
      <c r="D22" s="86"/>
      <c r="E22" s="86"/>
    </row>
    <row r="23" spans="2:5" ht="25.5" x14ac:dyDescent="0.25">
      <c r="B23" s="84"/>
      <c r="C23" s="85"/>
      <c r="D23" s="86"/>
      <c r="E23" s="86"/>
    </row>
    <row r="24" spans="2:5" ht="25.5" x14ac:dyDescent="0.25">
      <c r="B24" s="84"/>
      <c r="C24" s="85"/>
      <c r="D24" s="86"/>
      <c r="E24" s="86"/>
    </row>
    <row r="25" spans="2:5" ht="25.5" x14ac:dyDescent="0.25">
      <c r="B25" s="84"/>
      <c r="C25" s="85"/>
      <c r="D25" s="86"/>
      <c r="E25" s="86"/>
    </row>
    <row r="26" spans="2:5" ht="25.5" x14ac:dyDescent="0.25">
      <c r="B26" s="84"/>
      <c r="C26" s="85"/>
      <c r="D26" s="86"/>
      <c r="E26" s="86"/>
    </row>
    <row r="27" spans="2:5" ht="25.5" x14ac:dyDescent="0.25">
      <c r="B27" s="84"/>
      <c r="C27" s="85"/>
      <c r="D27" s="86"/>
      <c r="E27" s="86"/>
    </row>
    <row r="28" spans="2:5" ht="25.5" x14ac:dyDescent="0.25">
      <c r="B28" s="84"/>
      <c r="C28" s="85"/>
      <c r="D28" s="86"/>
      <c r="E28" s="86"/>
    </row>
    <row r="29" spans="2:5" ht="25.5" x14ac:dyDescent="0.25">
      <c r="B29" s="84"/>
      <c r="C29" s="85"/>
      <c r="D29" s="86"/>
      <c r="E29" s="86"/>
    </row>
    <row r="30" spans="2:5" ht="25.5" x14ac:dyDescent="0.25">
      <c r="B30" s="84"/>
      <c r="C30" s="85"/>
      <c r="D30" s="86"/>
      <c r="E30" s="86"/>
    </row>
    <row r="31" spans="2:5" ht="25.5" x14ac:dyDescent="0.25">
      <c r="B31" s="84"/>
      <c r="C31" s="85"/>
      <c r="D31" s="86"/>
      <c r="E31" s="86"/>
    </row>
    <row r="32" spans="2:5" ht="25.5" x14ac:dyDescent="0.5">
      <c r="B32" s="90"/>
      <c r="C32" s="87"/>
      <c r="D32" s="88">
        <f>SUM(D12:D31)</f>
        <v>0</v>
      </c>
      <c r="E32" s="88">
        <f>SUM(E12:E31)</f>
        <v>0</v>
      </c>
    </row>
    <row r="33" spans="2:5" ht="20.100000000000001" customHeight="1" x14ac:dyDescent="0.25">
      <c r="B33" s="77"/>
      <c r="C33" s="87"/>
      <c r="D33" s="87"/>
      <c r="E33" s="89"/>
    </row>
  </sheetData>
  <sheetProtection algorithmName="SHA-512" hashValue="40pqGbbQ+zchxPrj7Ab9fKG0cO5ePytN7MlRFwE15Dww7dLJ8ehc8zYwM4NkJA4Zza1hH0TzyZoBIwj+L3SBlA==" saltValue="oyPRJCIbWH/8aT3rSrusCA==" spinCount="100000" sheet="1" objects="1" scenarios="1"/>
  <mergeCells count="2">
    <mergeCell ref="C8:E8"/>
    <mergeCell ref="C4:E4"/>
  </mergeCells>
  <dataValidations count="1">
    <dataValidation allowBlank="1" showErrorMessage="1" prompt="_x000a_" sqref="C12:C31" xr:uid="{70494BF9-DBC7-44B9-A124-046D700381D9}"/>
  </dataValidations>
  <pageMargins left="0.70866141732283472" right="0.70866141732283472" top="0.74803149606299213" bottom="0.74803149606299213" header="0.31496062992125984" footer="0.31496062992125984"/>
  <pageSetup paperSize="9" scale="74" orientation="portrait" r:id="rId1"/>
  <headerFooter alignWithMargins="0">
    <oddFooter>&amp;R&amp;"Raleway,Italic"&amp;12Declaration of Liable Acquisitions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59619-2CEB-4021-875E-8F6E2B816761}">
  <sheetPr>
    <tabColor rgb="FF009DDB"/>
    <outlinePr summaryBelow="0"/>
    <pageSetUpPr fitToPage="1"/>
  </sheetPr>
  <dimension ref="A1:E33"/>
  <sheetViews>
    <sheetView showGridLines="0" zoomScaleNormal="100" zoomScaleSheetLayoutView="70" zoomScalePageLayoutView="85" workbookViewId="0">
      <pane ySplit="3" topLeftCell="A4" activePane="bottomLeft" state="frozen"/>
      <selection pane="bottomLeft"/>
    </sheetView>
  </sheetViews>
  <sheetFormatPr defaultColWidth="8.85546875" defaultRowHeight="14.25" x14ac:dyDescent="0.25"/>
  <cols>
    <col min="1" max="1" width="1.42578125" style="75" customWidth="1"/>
    <col min="2" max="2" width="4.5703125" style="75" customWidth="1"/>
    <col min="3" max="3" width="56.28515625" style="75" customWidth="1"/>
    <col min="4" max="5" width="34.42578125" style="75" customWidth="1"/>
    <col min="6" max="16384" width="8.85546875" style="75"/>
  </cols>
  <sheetData>
    <row r="1" spans="1:5" s="58" customFormat="1" ht="8.25" x14ac:dyDescent="0.15">
      <c r="B1" s="59"/>
    </row>
    <row r="2" spans="1:5" ht="37.5" x14ac:dyDescent="0.7">
      <c r="A2" s="61"/>
      <c r="B2" s="62" t="s">
        <v>14</v>
      </c>
      <c r="C2" s="35" t="s">
        <v>126</v>
      </c>
      <c r="D2" s="35"/>
      <c r="E2" s="35"/>
    </row>
    <row r="3" spans="1:5" ht="21" customHeight="1" x14ac:dyDescent="0.25"/>
    <row r="4" spans="1:5" ht="59.1" customHeight="1" x14ac:dyDescent="0.25">
      <c r="B4" s="110" t="s">
        <v>13</v>
      </c>
      <c r="C4" s="177" t="s">
        <v>197</v>
      </c>
      <c r="D4" s="177"/>
      <c r="E4" s="177"/>
    </row>
    <row r="5" spans="1:5" ht="21" customHeight="1" x14ac:dyDescent="0.25">
      <c r="D5" s="78" t="s">
        <v>27</v>
      </c>
      <c r="E5" s="78" t="s">
        <v>28</v>
      </c>
    </row>
    <row r="6" spans="1:5" ht="26.25" customHeight="1" x14ac:dyDescent="0.25">
      <c r="C6" s="79" t="s">
        <v>127</v>
      </c>
      <c r="D6" s="80">
        <f>D32</f>
        <v>0</v>
      </c>
      <c r="E6" s="80">
        <f>E32</f>
        <v>0</v>
      </c>
    </row>
    <row r="7" spans="1:5" x14ac:dyDescent="0.25">
      <c r="C7" s="81"/>
      <c r="D7" s="81"/>
      <c r="E7" s="82"/>
    </row>
    <row r="8" spans="1:5" ht="24.6" customHeight="1" x14ac:dyDescent="0.25">
      <c r="C8" s="176" t="s">
        <v>16</v>
      </c>
      <c r="D8" s="176"/>
      <c r="E8" s="176"/>
    </row>
    <row r="9" spans="1:5" ht="18.75" customHeight="1" x14ac:dyDescent="0.25">
      <c r="E9" s="82"/>
    </row>
    <row r="10" spans="1:5" ht="10.5" customHeight="1" x14ac:dyDescent="0.25">
      <c r="E10" s="82"/>
    </row>
    <row r="11" spans="1:5" ht="42.75" x14ac:dyDescent="0.25">
      <c r="C11" s="79" t="s">
        <v>128</v>
      </c>
      <c r="D11" s="83" t="s">
        <v>176</v>
      </c>
      <c r="E11" s="83" t="s">
        <v>175</v>
      </c>
    </row>
    <row r="12" spans="1:5" ht="25.5" x14ac:dyDescent="0.25">
      <c r="B12" s="84"/>
      <c r="C12" s="85"/>
      <c r="D12" s="86"/>
      <c r="E12" s="86"/>
    </row>
    <row r="13" spans="1:5" ht="25.5" x14ac:dyDescent="0.25">
      <c r="B13" s="84"/>
      <c r="C13" s="85"/>
      <c r="D13" s="86"/>
      <c r="E13" s="86"/>
    </row>
    <row r="14" spans="1:5" ht="25.5" x14ac:dyDescent="0.25">
      <c r="B14" s="84"/>
      <c r="C14" s="85"/>
      <c r="D14" s="86"/>
      <c r="E14" s="86"/>
    </row>
    <row r="15" spans="1:5" ht="25.5" x14ac:dyDescent="0.25">
      <c r="B15" s="84"/>
      <c r="C15" s="85"/>
      <c r="D15" s="86"/>
      <c r="E15" s="86"/>
    </row>
    <row r="16" spans="1:5" ht="25.5" x14ac:dyDescent="0.25">
      <c r="B16" s="84"/>
      <c r="C16" s="85"/>
      <c r="D16" s="86"/>
      <c r="E16" s="86"/>
    </row>
    <row r="17" spans="2:5" ht="25.5" x14ac:dyDescent="0.25">
      <c r="B17" s="84"/>
      <c r="C17" s="85"/>
      <c r="D17" s="86"/>
      <c r="E17" s="86"/>
    </row>
    <row r="18" spans="2:5" ht="25.5" x14ac:dyDescent="0.25">
      <c r="B18" s="84"/>
      <c r="C18" s="85"/>
      <c r="D18" s="86"/>
      <c r="E18" s="86"/>
    </row>
    <row r="19" spans="2:5" ht="25.5" x14ac:dyDescent="0.25">
      <c r="B19" s="84"/>
      <c r="C19" s="85"/>
      <c r="D19" s="86"/>
      <c r="E19" s="86"/>
    </row>
    <row r="20" spans="2:5" ht="25.5" x14ac:dyDescent="0.25">
      <c r="B20" s="84"/>
      <c r="C20" s="85"/>
      <c r="D20" s="86"/>
      <c r="E20" s="86"/>
    </row>
    <row r="21" spans="2:5" ht="25.5" x14ac:dyDescent="0.25">
      <c r="B21" s="84"/>
      <c r="C21" s="85"/>
      <c r="D21" s="86"/>
      <c r="E21" s="86"/>
    </row>
    <row r="22" spans="2:5" ht="25.5" x14ac:dyDescent="0.25">
      <c r="B22" s="84"/>
      <c r="C22" s="85"/>
      <c r="D22" s="86"/>
      <c r="E22" s="86"/>
    </row>
    <row r="23" spans="2:5" ht="25.5" x14ac:dyDescent="0.25">
      <c r="B23" s="84"/>
      <c r="C23" s="85"/>
      <c r="D23" s="86"/>
      <c r="E23" s="86"/>
    </row>
    <row r="24" spans="2:5" ht="25.5" x14ac:dyDescent="0.25">
      <c r="B24" s="84"/>
      <c r="C24" s="85"/>
      <c r="D24" s="86"/>
      <c r="E24" s="86"/>
    </row>
    <row r="25" spans="2:5" ht="25.5" x14ac:dyDescent="0.25">
      <c r="B25" s="84"/>
      <c r="C25" s="85"/>
      <c r="D25" s="86"/>
      <c r="E25" s="86"/>
    </row>
    <row r="26" spans="2:5" ht="25.5" x14ac:dyDescent="0.25">
      <c r="B26" s="84"/>
      <c r="C26" s="85"/>
      <c r="D26" s="86"/>
      <c r="E26" s="86"/>
    </row>
    <row r="27" spans="2:5" ht="25.5" x14ac:dyDescent="0.25">
      <c r="B27" s="84"/>
      <c r="C27" s="85"/>
      <c r="D27" s="86"/>
      <c r="E27" s="86"/>
    </row>
    <row r="28" spans="2:5" ht="25.5" x14ac:dyDescent="0.25">
      <c r="B28" s="84"/>
      <c r="C28" s="85"/>
      <c r="D28" s="86"/>
      <c r="E28" s="86"/>
    </row>
    <row r="29" spans="2:5" ht="25.5" x14ac:dyDescent="0.25">
      <c r="B29" s="84"/>
      <c r="C29" s="85"/>
      <c r="D29" s="86"/>
      <c r="E29" s="86"/>
    </row>
    <row r="30" spans="2:5" ht="25.5" x14ac:dyDescent="0.25">
      <c r="B30" s="84"/>
      <c r="C30" s="85"/>
      <c r="D30" s="86"/>
      <c r="E30" s="86"/>
    </row>
    <row r="31" spans="2:5" ht="25.5" x14ac:dyDescent="0.25">
      <c r="B31" s="84"/>
      <c r="C31" s="85"/>
      <c r="D31" s="86"/>
      <c r="E31" s="86"/>
    </row>
    <row r="32" spans="2:5" ht="25.5" x14ac:dyDescent="0.5">
      <c r="B32" s="90"/>
      <c r="C32" s="87"/>
      <c r="D32" s="88">
        <f>SUM(D12:D31)</f>
        <v>0</v>
      </c>
      <c r="E32" s="88">
        <f>SUM(E12:E31)</f>
        <v>0</v>
      </c>
    </row>
    <row r="33" spans="2:5" ht="20.100000000000001" customHeight="1" x14ac:dyDescent="0.25">
      <c r="B33" s="77"/>
      <c r="C33" s="87"/>
      <c r="D33" s="87"/>
      <c r="E33" s="89"/>
    </row>
  </sheetData>
  <sheetProtection algorithmName="SHA-512" hashValue="yIiZutStv8ut5SIa1pmxsEK/YSl8sXMIlLvhxZ966l+2fxg/MCLCJ+ipsHbkgrVStKfr2e6VfvCxOFacjHIoWA==" saltValue="5sCVBhWmk6bxby1uODuIsw==" spinCount="100000" sheet="1" objects="1" scenarios="1"/>
  <mergeCells count="2">
    <mergeCell ref="C4:E4"/>
    <mergeCell ref="C8:E8"/>
  </mergeCells>
  <dataValidations count="1">
    <dataValidation allowBlank="1" showErrorMessage="1" prompt="_x000a_" sqref="C12:C31" xr:uid="{C9C2AB15-3C56-45A2-9186-55D85B89F964}"/>
  </dataValidations>
  <pageMargins left="0.70866141732283472" right="0.70866141732283472" top="0.74803149606299213" bottom="0.74803149606299213" header="0.31496062992125984" footer="0.31496062992125984"/>
  <pageSetup paperSize="9" scale="78" orientation="portrait" r:id="rId1"/>
  <headerFooter alignWithMargins="0">
    <oddFooter>&amp;R&amp;"Raleway,Italic"&amp;12Declaration of Liable Acquisitions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F28A-1BA6-4B98-B579-8D7534385410}">
  <sheetPr codeName="Sheet8">
    <tabColor rgb="FF009DDB"/>
    <outlinePr summaryBelow="0"/>
    <pageSetUpPr fitToPage="1"/>
  </sheetPr>
  <dimension ref="A1:M37"/>
  <sheetViews>
    <sheetView showGridLines="0" zoomScaleNormal="100" zoomScaleSheetLayoutView="70" workbookViewId="0">
      <pane ySplit="3" topLeftCell="A4" activePane="bottomLeft" state="frozen"/>
      <selection pane="bottomLeft"/>
    </sheetView>
  </sheetViews>
  <sheetFormatPr defaultColWidth="8.85546875" defaultRowHeight="14.25" x14ac:dyDescent="0.25"/>
  <cols>
    <col min="1" max="1" width="1.42578125" style="93" customWidth="1"/>
    <col min="2" max="2" width="4.5703125" style="93" customWidth="1"/>
    <col min="3" max="3" width="102.42578125" style="93" customWidth="1"/>
    <col min="4" max="4" width="20.140625" style="93" customWidth="1"/>
    <col min="5" max="5" width="13.42578125" style="93" customWidth="1"/>
    <col min="6" max="7" width="19.140625" style="93" customWidth="1"/>
    <col min="8" max="13" width="17.140625" style="93" customWidth="1"/>
    <col min="14" max="16384" width="8.85546875" style="93"/>
  </cols>
  <sheetData>
    <row r="1" spans="1:13" s="91" customFormat="1" ht="8.25" x14ac:dyDescent="0.15">
      <c r="A1" s="58"/>
      <c r="B1" s="59"/>
      <c r="C1" s="92"/>
      <c r="D1" s="92"/>
      <c r="E1" s="92"/>
      <c r="F1" s="92"/>
      <c r="G1" s="92"/>
      <c r="H1" s="92"/>
      <c r="I1" s="92"/>
      <c r="J1" s="92"/>
      <c r="K1" s="92"/>
      <c r="L1" s="92"/>
      <c r="M1" s="92"/>
    </row>
    <row r="2" spans="1:13" ht="37.5" x14ac:dyDescent="0.7">
      <c r="A2" s="61"/>
      <c r="B2" s="62" t="s">
        <v>14</v>
      </c>
      <c r="C2" s="35" t="s">
        <v>18</v>
      </c>
      <c r="D2" s="76"/>
      <c r="E2" s="76"/>
      <c r="F2" s="76"/>
      <c r="G2" s="76"/>
      <c r="H2" s="76"/>
      <c r="I2" s="76"/>
      <c r="J2" s="76"/>
      <c r="K2" s="76"/>
      <c r="L2" s="180"/>
      <c r="M2" s="180"/>
    </row>
    <row r="3" spans="1:13" ht="23.45" customHeight="1" x14ac:dyDescent="0.25">
      <c r="B3" s="95"/>
      <c r="C3" s="96"/>
      <c r="D3" s="96"/>
      <c r="E3" s="95"/>
      <c r="F3" s="95"/>
      <c r="G3" s="96"/>
      <c r="H3" s="96"/>
      <c r="I3" s="96"/>
      <c r="J3" s="96"/>
      <c r="K3" s="96"/>
      <c r="L3" s="96"/>
      <c r="M3" s="96"/>
    </row>
    <row r="4" spans="1:13" x14ac:dyDescent="0.25">
      <c r="B4" s="95"/>
      <c r="C4" s="181" t="s">
        <v>187</v>
      </c>
      <c r="D4" s="181"/>
      <c r="E4" s="181"/>
      <c r="F4" s="181"/>
      <c r="G4" s="181"/>
      <c r="H4" s="181"/>
      <c r="I4" s="181"/>
      <c r="J4" s="181"/>
      <c r="K4" s="181"/>
      <c r="L4" s="181"/>
      <c r="M4" s="181"/>
    </row>
    <row r="5" spans="1:13" x14ac:dyDescent="0.25">
      <c r="B5" s="95"/>
      <c r="C5" s="171" t="s">
        <v>185</v>
      </c>
      <c r="D5" s="170"/>
      <c r="E5" s="170"/>
      <c r="F5" s="170"/>
      <c r="G5" s="170"/>
      <c r="H5" s="170"/>
      <c r="I5" s="170"/>
      <c r="J5" s="170"/>
      <c r="K5" s="170"/>
      <c r="L5" s="170"/>
      <c r="M5" s="170"/>
    </row>
    <row r="6" spans="1:13" x14ac:dyDescent="0.25">
      <c r="B6" s="95"/>
      <c r="C6" s="171" t="s">
        <v>186</v>
      </c>
      <c r="D6" s="119"/>
      <c r="E6" s="119"/>
      <c r="F6" s="119"/>
      <c r="G6" s="119"/>
      <c r="H6" s="119"/>
      <c r="I6" s="119"/>
      <c r="J6" s="119"/>
      <c r="K6" s="119"/>
      <c r="L6" s="119"/>
      <c r="M6" s="119"/>
    </row>
    <row r="7" spans="1:13" ht="23.45" customHeight="1" x14ac:dyDescent="0.25">
      <c r="B7" s="95"/>
      <c r="C7" s="96"/>
      <c r="D7" s="96"/>
      <c r="E7" s="95"/>
      <c r="F7" s="95"/>
      <c r="G7" s="96"/>
      <c r="H7" s="96"/>
      <c r="I7" s="96"/>
      <c r="J7" s="78" t="s">
        <v>27</v>
      </c>
      <c r="K7" s="78"/>
      <c r="L7" s="96"/>
      <c r="M7" s="78" t="s">
        <v>28</v>
      </c>
    </row>
    <row r="8" spans="1:13" ht="25.5" customHeight="1" x14ac:dyDescent="0.25">
      <c r="B8" s="95"/>
      <c r="C8" s="179" t="s">
        <v>1</v>
      </c>
      <c r="D8" s="179"/>
      <c r="E8" s="179"/>
      <c r="F8" s="179"/>
      <c r="G8" s="179"/>
      <c r="H8" s="97"/>
      <c r="I8" s="98"/>
      <c r="J8" s="112">
        <f>$I$37</f>
        <v>0</v>
      </c>
      <c r="K8" s="97"/>
      <c r="L8" s="98"/>
      <c r="M8" s="112">
        <f>$L$37</f>
        <v>0</v>
      </c>
    </row>
    <row r="9" spans="1:13" x14ac:dyDescent="0.25">
      <c r="B9" s="95"/>
      <c r="C9" s="95"/>
      <c r="D9" s="95"/>
      <c r="E9" s="95"/>
      <c r="F9" s="95"/>
      <c r="G9" s="95"/>
      <c r="H9" s="95"/>
      <c r="I9" s="95"/>
      <c r="J9" s="95"/>
      <c r="K9" s="95"/>
      <c r="L9" s="95"/>
      <c r="M9" s="95"/>
    </row>
    <row r="10" spans="1:13" ht="19.899999999999999" customHeight="1" x14ac:dyDescent="0.25">
      <c r="B10" s="95"/>
      <c r="C10" s="176" t="s">
        <v>16</v>
      </c>
      <c r="D10" s="182"/>
      <c r="E10" s="183"/>
      <c r="F10" s="183"/>
      <c r="G10" s="183"/>
      <c r="H10" s="183"/>
      <c r="I10" s="183"/>
      <c r="J10" s="183"/>
      <c r="K10" s="183"/>
      <c r="L10" s="183"/>
      <c r="M10" s="183"/>
    </row>
    <row r="11" spans="1:13" x14ac:dyDescent="0.25">
      <c r="B11" s="95"/>
      <c r="C11" s="95"/>
      <c r="D11" s="99"/>
      <c r="E11" s="95"/>
      <c r="F11" s="110"/>
      <c r="G11" s="82"/>
      <c r="H11" s="95"/>
      <c r="I11" s="95"/>
      <c r="J11" s="95"/>
      <c r="K11" s="95"/>
      <c r="L11" s="95"/>
      <c r="M11" s="95"/>
    </row>
    <row r="12" spans="1:13" x14ac:dyDescent="0.25">
      <c r="B12" s="95"/>
      <c r="C12" s="95"/>
      <c r="D12" s="99"/>
      <c r="E12" s="95"/>
      <c r="F12" s="95"/>
      <c r="G12" s="95"/>
      <c r="H12" s="184" t="s">
        <v>31</v>
      </c>
      <c r="I12" s="185"/>
      <c r="J12" s="186"/>
      <c r="K12" s="184" t="s">
        <v>32</v>
      </c>
      <c r="L12" s="185"/>
      <c r="M12" s="186"/>
    </row>
    <row r="13" spans="1:13" ht="57" x14ac:dyDescent="0.25">
      <c r="B13" s="95"/>
      <c r="C13" s="100" t="s">
        <v>117</v>
      </c>
      <c r="D13" s="83" t="s">
        <v>174</v>
      </c>
      <c r="E13" s="83" t="s">
        <v>11</v>
      </c>
      <c r="F13" s="83" t="s">
        <v>29</v>
      </c>
      <c r="G13" s="83" t="s">
        <v>30</v>
      </c>
      <c r="H13" s="83" t="s">
        <v>12</v>
      </c>
      <c r="I13" s="83" t="s">
        <v>9</v>
      </c>
      <c r="J13" s="83" t="s">
        <v>22</v>
      </c>
      <c r="K13" s="83" t="s">
        <v>12</v>
      </c>
      <c r="L13" s="83" t="s">
        <v>9</v>
      </c>
      <c r="M13" s="83" t="s">
        <v>22</v>
      </c>
    </row>
    <row r="14" spans="1:13" s="167" customFormat="1" x14ac:dyDescent="0.2">
      <c r="B14" s="168"/>
      <c r="C14" s="101"/>
      <c r="D14" s="102"/>
      <c r="E14" s="102"/>
      <c r="F14" s="131"/>
      <c r="G14" s="131"/>
      <c r="H14" s="103" t="str">
        <f>IF(ISBLANK(F14),"",INDEX(Reference!$I$1:$M$38,MATCH('Inputs - Exempt loads'!C14,Reference!$I$1:$I$38,0),2))</f>
        <v/>
      </c>
      <c r="I14" s="132" t="str">
        <f>IF(F14&lt;&gt;"",(F14*H14),"")</f>
        <v/>
      </c>
      <c r="J14" s="132" t="str">
        <f>IF(ISBLANK(F14),"",I14*5%)</f>
        <v/>
      </c>
      <c r="K14" s="103" t="str">
        <f>IF(ISBLANK(G14),"",INDEX(Reference!$I$1:$M$38,MATCH('Inputs - Exempt loads'!C14,Reference!$I$1:$I$38,0),3))</f>
        <v/>
      </c>
      <c r="L14" s="132" t="str">
        <f t="shared" ref="L14" si="0">IF(G14&lt;&gt;"",(G14*K14),"")</f>
        <v/>
      </c>
      <c r="M14" s="132" t="str">
        <f>IF(ISBLANK(G14),"",L14*5%)</f>
        <v/>
      </c>
    </row>
    <row r="15" spans="1:13" s="167" customFormat="1" x14ac:dyDescent="0.2">
      <c r="B15" s="168"/>
      <c r="C15" s="101"/>
      <c r="D15" s="102"/>
      <c r="E15" s="102"/>
      <c r="F15" s="131"/>
      <c r="G15" s="131"/>
      <c r="H15" s="103" t="str">
        <f>IF(ISBLANK(F15),"",INDEX(Reference!$I$1:$M$38,MATCH('Inputs - Exempt loads'!C15,Reference!$I$1:$I$38,0),2))</f>
        <v/>
      </c>
      <c r="I15" s="132" t="str">
        <f t="shared" ref="I15:I35" si="1">IF(F15&lt;&gt;"",(F15*H15),"")</f>
        <v/>
      </c>
      <c r="J15" s="132" t="str">
        <f t="shared" ref="J15:J35" si="2">IF(ISBLANK(F15),"",I15*5%)</f>
        <v/>
      </c>
      <c r="K15" s="103" t="str">
        <f>IF(ISBLANK(G15),"",INDEX(Reference!$I$1:$M$38,MATCH('Inputs - Exempt loads'!C15,Reference!$I$1:$I$38,0),3))</f>
        <v/>
      </c>
      <c r="L15" s="132" t="str">
        <f t="shared" ref="L15:L35" si="3">IF(G15&lt;&gt;"",(G15*K15),"")</f>
        <v/>
      </c>
      <c r="M15" s="132" t="str">
        <f t="shared" ref="M15:M35" si="4">IF(ISBLANK(G15),"",L15*5%)</f>
        <v/>
      </c>
    </row>
    <row r="16" spans="1:13" s="167" customFormat="1" x14ac:dyDescent="0.2">
      <c r="B16" s="168"/>
      <c r="C16" s="101"/>
      <c r="D16" s="102"/>
      <c r="E16" s="102"/>
      <c r="F16" s="131"/>
      <c r="G16" s="131"/>
      <c r="H16" s="103" t="str">
        <f>IF(ISBLANK(F16),"",INDEX(Reference!$I$1:$M$38,MATCH('Inputs - Exempt loads'!C16,Reference!$I$1:$I$38,0),2))</f>
        <v/>
      </c>
      <c r="I16" s="132" t="str">
        <f t="shared" si="1"/>
        <v/>
      </c>
      <c r="J16" s="132" t="str">
        <f t="shared" si="2"/>
        <v/>
      </c>
      <c r="K16" s="103" t="str">
        <f>IF(ISBLANK(G16),"",INDEX(Reference!$I$1:$M$38,MATCH('Inputs - Exempt loads'!C16,Reference!$I$1:$I$38,0),3))</f>
        <v/>
      </c>
      <c r="L16" s="132" t="str">
        <f t="shared" si="3"/>
        <v/>
      </c>
      <c r="M16" s="132" t="str">
        <f t="shared" si="4"/>
        <v/>
      </c>
    </row>
    <row r="17" spans="2:13" s="167" customFormat="1" x14ac:dyDescent="0.2">
      <c r="B17" s="168"/>
      <c r="C17" s="101"/>
      <c r="D17" s="102"/>
      <c r="E17" s="102"/>
      <c r="F17" s="131"/>
      <c r="G17" s="131"/>
      <c r="H17" s="103" t="str">
        <f>IF(ISBLANK(F17),"",INDEX(Reference!$I$1:$M$38,MATCH('Inputs - Exempt loads'!C17,Reference!$I$1:$I$38,0),2))</f>
        <v/>
      </c>
      <c r="I17" s="132" t="str">
        <f t="shared" si="1"/>
        <v/>
      </c>
      <c r="J17" s="132" t="str">
        <f t="shared" si="2"/>
        <v/>
      </c>
      <c r="K17" s="103" t="str">
        <f>IF(ISBLANK(G17),"",INDEX(Reference!$I$1:$M$38,MATCH('Inputs - Exempt loads'!C17,Reference!$I$1:$I$38,0),3))</f>
        <v/>
      </c>
      <c r="L17" s="132" t="str">
        <f t="shared" si="3"/>
        <v/>
      </c>
      <c r="M17" s="132" t="str">
        <f t="shared" si="4"/>
        <v/>
      </c>
    </row>
    <row r="18" spans="2:13" s="167" customFormat="1" x14ac:dyDescent="0.2">
      <c r="B18" s="168"/>
      <c r="C18" s="101"/>
      <c r="D18" s="102"/>
      <c r="E18" s="102"/>
      <c r="F18" s="131"/>
      <c r="G18" s="131"/>
      <c r="H18" s="103" t="str">
        <f>IF(ISBLANK(F18),"",INDEX(Reference!$I$1:$M$38,MATCH('Inputs - Exempt loads'!C18,Reference!$I$1:$I$38,0),2))</f>
        <v/>
      </c>
      <c r="I18" s="132" t="str">
        <f t="shared" si="1"/>
        <v/>
      </c>
      <c r="J18" s="132" t="str">
        <f t="shared" si="2"/>
        <v/>
      </c>
      <c r="K18" s="103" t="str">
        <f>IF(ISBLANK(G18),"",INDEX(Reference!$I$1:$M$38,MATCH('Inputs - Exempt loads'!C18,Reference!$I$1:$I$38,0),3))</f>
        <v/>
      </c>
      <c r="L18" s="132" t="str">
        <f t="shared" si="3"/>
        <v/>
      </c>
      <c r="M18" s="132" t="str">
        <f t="shared" si="4"/>
        <v/>
      </c>
    </row>
    <row r="19" spans="2:13" s="167" customFormat="1" x14ac:dyDescent="0.2">
      <c r="B19" s="168"/>
      <c r="C19" s="101"/>
      <c r="D19" s="102"/>
      <c r="E19" s="102"/>
      <c r="F19" s="131"/>
      <c r="G19" s="131"/>
      <c r="H19" s="103" t="str">
        <f>IF(ISBLANK(F19),"",INDEX(Reference!$I$1:$M$38,MATCH('Inputs - Exempt loads'!C19,Reference!$I$1:$I$38,0),2))</f>
        <v/>
      </c>
      <c r="I19" s="132" t="str">
        <f t="shared" si="1"/>
        <v/>
      </c>
      <c r="J19" s="132" t="str">
        <f t="shared" si="2"/>
        <v/>
      </c>
      <c r="K19" s="103" t="str">
        <f>IF(ISBLANK(G19),"",INDEX(Reference!$I$1:$M$38,MATCH('Inputs - Exempt loads'!C19,Reference!$I$1:$I$38,0),3))</f>
        <v/>
      </c>
      <c r="L19" s="132" t="str">
        <f t="shared" si="3"/>
        <v/>
      </c>
      <c r="M19" s="132" t="str">
        <f t="shared" si="4"/>
        <v/>
      </c>
    </row>
    <row r="20" spans="2:13" s="167" customFormat="1" x14ac:dyDescent="0.2">
      <c r="B20" s="168"/>
      <c r="C20" s="101"/>
      <c r="D20" s="102"/>
      <c r="E20" s="102"/>
      <c r="F20" s="131"/>
      <c r="G20" s="131"/>
      <c r="H20" s="103" t="str">
        <f>IF(ISBLANK(F20),"",INDEX(Reference!$I$1:$M$38,MATCH('Inputs - Exempt loads'!C20,Reference!$I$1:$I$38,0),2))</f>
        <v/>
      </c>
      <c r="I20" s="132" t="str">
        <f t="shared" si="1"/>
        <v/>
      </c>
      <c r="J20" s="132" t="str">
        <f t="shared" si="2"/>
        <v/>
      </c>
      <c r="K20" s="103" t="str">
        <f>IF(ISBLANK(G20),"",INDEX(Reference!$I$1:$M$38,MATCH('Inputs - Exempt loads'!C20,Reference!$I$1:$I$38,0),3))</f>
        <v/>
      </c>
      <c r="L20" s="132" t="str">
        <f t="shared" si="3"/>
        <v/>
      </c>
      <c r="M20" s="132" t="str">
        <f t="shared" si="4"/>
        <v/>
      </c>
    </row>
    <row r="21" spans="2:13" s="167" customFormat="1" x14ac:dyDescent="0.2">
      <c r="B21" s="168"/>
      <c r="C21" s="101"/>
      <c r="D21" s="102"/>
      <c r="E21" s="102"/>
      <c r="F21" s="131"/>
      <c r="G21" s="131"/>
      <c r="H21" s="103" t="str">
        <f>IF(ISBLANK(F21),"",INDEX(Reference!$I$1:$M$38,MATCH('Inputs - Exempt loads'!C21,Reference!$I$1:$I$38,0),2))</f>
        <v/>
      </c>
      <c r="I21" s="132" t="str">
        <f t="shared" si="1"/>
        <v/>
      </c>
      <c r="J21" s="132" t="str">
        <f t="shared" si="2"/>
        <v/>
      </c>
      <c r="K21" s="103" t="str">
        <f>IF(ISBLANK(G21),"",INDEX(Reference!$I$1:$M$38,MATCH('Inputs - Exempt loads'!C21,Reference!$I$1:$I$38,0),3))</f>
        <v/>
      </c>
      <c r="L21" s="132" t="str">
        <f t="shared" si="3"/>
        <v/>
      </c>
      <c r="M21" s="132" t="str">
        <f t="shared" si="4"/>
        <v/>
      </c>
    </row>
    <row r="22" spans="2:13" s="167" customFormat="1" x14ac:dyDescent="0.2">
      <c r="B22" s="168"/>
      <c r="C22" s="101"/>
      <c r="D22" s="102"/>
      <c r="E22" s="102"/>
      <c r="F22" s="131"/>
      <c r="G22" s="131"/>
      <c r="H22" s="103" t="str">
        <f>IF(ISBLANK(F22),"",INDEX(Reference!$I$1:$M$38,MATCH('Inputs - Exempt loads'!C22,Reference!$I$1:$I$38,0),2))</f>
        <v/>
      </c>
      <c r="I22" s="132" t="str">
        <f t="shared" si="1"/>
        <v/>
      </c>
      <c r="J22" s="132" t="str">
        <f t="shared" si="2"/>
        <v/>
      </c>
      <c r="K22" s="103" t="str">
        <f>IF(ISBLANK(G22),"",INDEX(Reference!$I$1:$M$38,MATCH('Inputs - Exempt loads'!C22,Reference!$I$1:$I$38,0),3))</f>
        <v/>
      </c>
      <c r="L22" s="132" t="str">
        <f t="shared" si="3"/>
        <v/>
      </c>
      <c r="M22" s="132" t="str">
        <f t="shared" si="4"/>
        <v/>
      </c>
    </row>
    <row r="23" spans="2:13" s="167" customFormat="1" x14ac:dyDescent="0.2">
      <c r="B23" s="168"/>
      <c r="C23" s="101"/>
      <c r="D23" s="102"/>
      <c r="E23" s="102"/>
      <c r="F23" s="131"/>
      <c r="G23" s="131"/>
      <c r="H23" s="103" t="str">
        <f>IF(ISBLANK(F23),"",INDEX(Reference!$I$1:$M$38,MATCH('Inputs - Exempt loads'!C23,Reference!$I$1:$I$38,0),2))</f>
        <v/>
      </c>
      <c r="I23" s="132" t="str">
        <f t="shared" si="1"/>
        <v/>
      </c>
      <c r="J23" s="132" t="str">
        <f t="shared" si="2"/>
        <v/>
      </c>
      <c r="K23" s="103" t="str">
        <f>IF(ISBLANK(G23),"",INDEX(Reference!$I$1:$M$38,MATCH('Inputs - Exempt loads'!C23,Reference!$I$1:$I$38,0),3))</f>
        <v/>
      </c>
      <c r="L23" s="132" t="str">
        <f t="shared" si="3"/>
        <v/>
      </c>
      <c r="M23" s="132" t="str">
        <f t="shared" si="4"/>
        <v/>
      </c>
    </row>
    <row r="24" spans="2:13" s="167" customFormat="1" x14ac:dyDescent="0.2">
      <c r="B24" s="168"/>
      <c r="C24" s="101"/>
      <c r="D24" s="102"/>
      <c r="E24" s="102"/>
      <c r="F24" s="131"/>
      <c r="G24" s="131"/>
      <c r="H24" s="103" t="str">
        <f>IF(ISBLANK(F24),"",INDEX(Reference!$I$1:$M$38,MATCH('Inputs - Exempt loads'!C24,Reference!$I$1:$I$38,0),2))</f>
        <v/>
      </c>
      <c r="I24" s="132" t="str">
        <f t="shared" si="1"/>
        <v/>
      </c>
      <c r="J24" s="132" t="str">
        <f t="shared" si="2"/>
        <v/>
      </c>
      <c r="K24" s="103" t="str">
        <f>IF(ISBLANK(G24),"",INDEX(Reference!$I$1:$M$38,MATCH('Inputs - Exempt loads'!C24,Reference!$I$1:$I$38,0),3))</f>
        <v/>
      </c>
      <c r="L24" s="132" t="str">
        <f t="shared" si="3"/>
        <v/>
      </c>
      <c r="M24" s="132" t="str">
        <f t="shared" si="4"/>
        <v/>
      </c>
    </row>
    <row r="25" spans="2:13" s="167" customFormat="1" x14ac:dyDescent="0.2">
      <c r="B25" s="168"/>
      <c r="C25" s="101"/>
      <c r="D25" s="102"/>
      <c r="E25" s="102"/>
      <c r="F25" s="131"/>
      <c r="G25" s="131"/>
      <c r="H25" s="103" t="str">
        <f>IF(ISBLANK(F25),"",INDEX(Reference!$I$1:$M$38,MATCH('Inputs - Exempt loads'!C25,Reference!$I$1:$I$38,0),2))</f>
        <v/>
      </c>
      <c r="I25" s="132" t="str">
        <f t="shared" si="1"/>
        <v/>
      </c>
      <c r="J25" s="132" t="str">
        <f t="shared" si="2"/>
        <v/>
      </c>
      <c r="K25" s="103" t="str">
        <f>IF(ISBLANK(G25),"",INDEX(Reference!$I$1:$M$38,MATCH('Inputs - Exempt loads'!C25,Reference!$I$1:$I$38,0),3))</f>
        <v/>
      </c>
      <c r="L25" s="132" t="str">
        <f t="shared" si="3"/>
        <v/>
      </c>
      <c r="M25" s="132" t="str">
        <f t="shared" si="4"/>
        <v/>
      </c>
    </row>
    <row r="26" spans="2:13" s="167" customFormat="1" x14ac:dyDescent="0.2">
      <c r="B26" s="168"/>
      <c r="C26" s="101"/>
      <c r="D26" s="102"/>
      <c r="E26" s="102"/>
      <c r="F26" s="131"/>
      <c r="G26" s="131"/>
      <c r="H26" s="103" t="str">
        <f>IF(ISBLANK(F26),"",INDEX(Reference!$I$1:$M$38,MATCH('Inputs - Exempt loads'!C26,Reference!$I$1:$I$38,0),2))</f>
        <v/>
      </c>
      <c r="I26" s="132" t="str">
        <f t="shared" si="1"/>
        <v/>
      </c>
      <c r="J26" s="132" t="str">
        <f t="shared" si="2"/>
        <v/>
      </c>
      <c r="K26" s="103" t="str">
        <f>IF(ISBLANK(G26),"",INDEX(Reference!$I$1:$M$38,MATCH('Inputs - Exempt loads'!C26,Reference!$I$1:$I$38,0),3))</f>
        <v/>
      </c>
      <c r="L26" s="132" t="str">
        <f t="shared" si="3"/>
        <v/>
      </c>
      <c r="M26" s="132" t="str">
        <f t="shared" si="4"/>
        <v/>
      </c>
    </row>
    <row r="27" spans="2:13" s="167" customFormat="1" x14ac:dyDescent="0.2">
      <c r="B27" s="168"/>
      <c r="C27" s="101"/>
      <c r="D27" s="102"/>
      <c r="E27" s="102"/>
      <c r="F27" s="131"/>
      <c r="G27" s="131"/>
      <c r="H27" s="103" t="str">
        <f>IF(ISBLANK(F27),"",INDEX(Reference!$I$1:$M$38,MATCH('Inputs - Exempt loads'!C27,Reference!$I$1:$I$38,0),2))</f>
        <v/>
      </c>
      <c r="I27" s="132" t="str">
        <f t="shared" si="1"/>
        <v/>
      </c>
      <c r="J27" s="132" t="str">
        <f t="shared" si="2"/>
        <v/>
      </c>
      <c r="K27" s="103" t="str">
        <f>IF(ISBLANK(G27),"",INDEX(Reference!$I$1:$M$38,MATCH('Inputs - Exempt loads'!C27,Reference!$I$1:$I$38,0),3))</f>
        <v/>
      </c>
      <c r="L27" s="132" t="str">
        <f t="shared" si="3"/>
        <v/>
      </c>
      <c r="M27" s="132" t="str">
        <f t="shared" si="4"/>
        <v/>
      </c>
    </row>
    <row r="28" spans="2:13" s="167" customFormat="1" x14ac:dyDescent="0.2">
      <c r="B28" s="168"/>
      <c r="C28" s="101"/>
      <c r="D28" s="102"/>
      <c r="E28" s="102"/>
      <c r="F28" s="131"/>
      <c r="G28" s="131"/>
      <c r="H28" s="103" t="str">
        <f>IF(ISBLANK(F28),"",INDEX(Reference!$I$1:$M$38,MATCH('Inputs - Exempt loads'!C28,Reference!$I$1:$I$38,0),2))</f>
        <v/>
      </c>
      <c r="I28" s="132" t="str">
        <f t="shared" si="1"/>
        <v/>
      </c>
      <c r="J28" s="132" t="str">
        <f t="shared" si="2"/>
        <v/>
      </c>
      <c r="K28" s="103" t="str">
        <f>IF(ISBLANK(G28),"",INDEX(Reference!$I$1:$M$38,MATCH('Inputs - Exempt loads'!C28,Reference!$I$1:$I$38,0),3))</f>
        <v/>
      </c>
      <c r="L28" s="132" t="str">
        <f t="shared" si="3"/>
        <v/>
      </c>
      <c r="M28" s="132" t="str">
        <f t="shared" si="4"/>
        <v/>
      </c>
    </row>
    <row r="29" spans="2:13" s="167" customFormat="1" x14ac:dyDescent="0.2">
      <c r="B29" s="168"/>
      <c r="C29" s="101"/>
      <c r="D29" s="102"/>
      <c r="E29" s="102"/>
      <c r="F29" s="131"/>
      <c r="G29" s="131"/>
      <c r="H29" s="103" t="str">
        <f>IF(ISBLANK(F29),"",INDEX(Reference!$I$1:$M$38,MATCH('Inputs - Exempt loads'!C29,Reference!$I$1:$I$38,0),2))</f>
        <v/>
      </c>
      <c r="I29" s="132" t="str">
        <f t="shared" si="1"/>
        <v/>
      </c>
      <c r="J29" s="132" t="str">
        <f t="shared" si="2"/>
        <v/>
      </c>
      <c r="K29" s="103" t="str">
        <f>IF(ISBLANK(G29),"",INDEX(Reference!$I$1:$M$38,MATCH('Inputs - Exempt loads'!C29,Reference!$I$1:$I$38,0),3))</f>
        <v/>
      </c>
      <c r="L29" s="132" t="str">
        <f t="shared" si="3"/>
        <v/>
      </c>
      <c r="M29" s="132" t="str">
        <f t="shared" si="4"/>
        <v/>
      </c>
    </row>
    <row r="30" spans="2:13" s="167" customFormat="1" x14ac:dyDescent="0.2">
      <c r="B30" s="168"/>
      <c r="C30" s="101"/>
      <c r="D30" s="102"/>
      <c r="E30" s="102"/>
      <c r="F30" s="131"/>
      <c r="G30" s="131"/>
      <c r="H30" s="103" t="str">
        <f>IF(ISBLANK(F30),"",INDEX(Reference!$I$1:$M$38,MATCH('Inputs - Exempt loads'!C30,Reference!$I$1:$I$38,0),2))</f>
        <v/>
      </c>
      <c r="I30" s="132" t="str">
        <f t="shared" si="1"/>
        <v/>
      </c>
      <c r="J30" s="132" t="str">
        <f t="shared" si="2"/>
        <v/>
      </c>
      <c r="K30" s="103" t="str">
        <f>IF(ISBLANK(G30),"",INDEX(Reference!$I$1:$M$38,MATCH('Inputs - Exempt loads'!C30,Reference!$I$1:$I$38,0),3))</f>
        <v/>
      </c>
      <c r="L30" s="132" t="str">
        <f t="shared" si="3"/>
        <v/>
      </c>
      <c r="M30" s="132" t="str">
        <f t="shared" si="4"/>
        <v/>
      </c>
    </row>
    <row r="31" spans="2:13" s="167" customFormat="1" x14ac:dyDescent="0.2">
      <c r="B31" s="168"/>
      <c r="C31" s="101"/>
      <c r="D31" s="102"/>
      <c r="E31" s="102"/>
      <c r="F31" s="131"/>
      <c r="G31" s="131"/>
      <c r="H31" s="103" t="str">
        <f>IF(ISBLANK(F31),"",INDEX(Reference!$I$1:$M$38,MATCH('Inputs - Exempt loads'!C31,Reference!$I$1:$I$38,0),2))</f>
        <v/>
      </c>
      <c r="I31" s="132" t="str">
        <f t="shared" si="1"/>
        <v/>
      </c>
      <c r="J31" s="132" t="str">
        <f t="shared" si="2"/>
        <v/>
      </c>
      <c r="K31" s="103" t="str">
        <f>IF(ISBLANK(G31),"",INDEX(Reference!$I$1:$M$38,MATCH('Inputs - Exempt loads'!C31,Reference!$I$1:$I$38,0),3))</f>
        <v/>
      </c>
      <c r="L31" s="132" t="str">
        <f t="shared" si="3"/>
        <v/>
      </c>
      <c r="M31" s="132" t="str">
        <f t="shared" si="4"/>
        <v/>
      </c>
    </row>
    <row r="32" spans="2:13" s="167" customFormat="1" x14ac:dyDescent="0.2">
      <c r="B32" s="168"/>
      <c r="C32" s="101"/>
      <c r="D32" s="102"/>
      <c r="E32" s="102"/>
      <c r="F32" s="131"/>
      <c r="G32" s="131"/>
      <c r="H32" s="103" t="str">
        <f>IF(ISBLANK(F32),"",INDEX(Reference!$I$1:$M$38,MATCH('Inputs - Exempt loads'!C32,Reference!$I$1:$I$38,0),2))</f>
        <v/>
      </c>
      <c r="I32" s="132" t="str">
        <f t="shared" si="1"/>
        <v/>
      </c>
      <c r="J32" s="132" t="str">
        <f t="shared" si="2"/>
        <v/>
      </c>
      <c r="K32" s="103" t="str">
        <f>IF(ISBLANK(G32),"",INDEX(Reference!$I$1:$M$38,MATCH('Inputs - Exempt loads'!C32,Reference!$I$1:$I$38,0),3))</f>
        <v/>
      </c>
      <c r="L32" s="132" t="str">
        <f t="shared" si="3"/>
        <v/>
      </c>
      <c r="M32" s="132" t="str">
        <f t="shared" si="4"/>
        <v/>
      </c>
    </row>
    <row r="33" spans="2:13" s="167" customFormat="1" x14ac:dyDescent="0.2">
      <c r="B33" s="168"/>
      <c r="C33" s="101"/>
      <c r="D33" s="102"/>
      <c r="E33" s="102"/>
      <c r="F33" s="131"/>
      <c r="G33" s="131"/>
      <c r="H33" s="103" t="str">
        <f>IF(ISBLANK(F33),"",INDEX(Reference!$I$1:$M$38,MATCH('Inputs - Exempt loads'!C33,Reference!$I$1:$I$38,0),2))</f>
        <v/>
      </c>
      <c r="I33" s="132" t="str">
        <f t="shared" si="1"/>
        <v/>
      </c>
      <c r="J33" s="132" t="str">
        <f t="shared" si="2"/>
        <v/>
      </c>
      <c r="K33" s="103" t="str">
        <f>IF(ISBLANK(G33),"",INDEX(Reference!$I$1:$M$38,MATCH('Inputs - Exempt loads'!C33,Reference!$I$1:$I$38,0),3))</f>
        <v/>
      </c>
      <c r="L33" s="132" t="str">
        <f t="shared" si="3"/>
        <v/>
      </c>
      <c r="M33" s="132" t="str">
        <f t="shared" si="4"/>
        <v/>
      </c>
    </row>
    <row r="34" spans="2:13" s="167" customFormat="1" x14ac:dyDescent="0.2">
      <c r="B34" s="168"/>
      <c r="C34" s="101"/>
      <c r="D34" s="102"/>
      <c r="E34" s="102"/>
      <c r="F34" s="131"/>
      <c r="G34" s="131"/>
      <c r="H34" s="103" t="str">
        <f>IF(ISBLANK(F34),"",INDEX(Reference!$I$1:$M$38,MATCH('Inputs - Exempt loads'!C34,Reference!$I$1:$I$38,0),2))</f>
        <v/>
      </c>
      <c r="I34" s="132" t="str">
        <f t="shared" si="1"/>
        <v/>
      </c>
      <c r="J34" s="132" t="str">
        <f t="shared" si="2"/>
        <v/>
      </c>
      <c r="K34" s="103" t="str">
        <f>IF(ISBLANK(G34),"",INDEX(Reference!$I$1:$M$38,MATCH('Inputs - Exempt loads'!C34,Reference!$I$1:$I$38,0),3))</f>
        <v/>
      </c>
      <c r="L34" s="132" t="str">
        <f t="shared" si="3"/>
        <v/>
      </c>
      <c r="M34" s="132" t="str">
        <f t="shared" si="4"/>
        <v/>
      </c>
    </row>
    <row r="35" spans="2:13" s="167" customFormat="1" x14ac:dyDescent="0.2">
      <c r="B35" s="168"/>
      <c r="C35" s="101"/>
      <c r="D35" s="102"/>
      <c r="E35" s="102"/>
      <c r="F35" s="131"/>
      <c r="G35" s="131"/>
      <c r="H35" s="103" t="str">
        <f>IF(ISBLANK(F35),"",INDEX(Reference!$I$1:$M$38,MATCH('Inputs - Exempt loads'!C35,Reference!$I$1:$I$38,0),2))</f>
        <v/>
      </c>
      <c r="I35" s="132" t="str">
        <f t="shared" si="1"/>
        <v/>
      </c>
      <c r="J35" s="132" t="str">
        <f t="shared" si="2"/>
        <v/>
      </c>
      <c r="K35" s="103" t="str">
        <f>IF(ISBLANK(G35),"",INDEX(Reference!$I$1:$M$38,MATCH('Inputs - Exempt loads'!C35,Reference!$I$1:$I$38,0),3))</f>
        <v/>
      </c>
      <c r="L35" s="132" t="str">
        <f t="shared" si="3"/>
        <v/>
      </c>
      <c r="M35" s="132" t="str">
        <f t="shared" si="4"/>
        <v/>
      </c>
    </row>
    <row r="36" spans="2:13" ht="21.95" customHeight="1" x14ac:dyDescent="0.25">
      <c r="B36" s="104"/>
      <c r="C36" s="94"/>
      <c r="D36" s="95"/>
      <c r="E36" s="105"/>
      <c r="F36" s="105"/>
      <c r="G36" s="106" t="s">
        <v>3</v>
      </c>
      <c r="H36" s="106"/>
      <c r="I36" s="111">
        <f>SUM(I14:I35)</f>
        <v>0</v>
      </c>
      <c r="J36" s="111">
        <f>SUM(J14:J35)</f>
        <v>0</v>
      </c>
      <c r="K36" s="107"/>
      <c r="L36" s="111">
        <f t="shared" ref="L36:M36" si="5">SUM(L14:L35)</f>
        <v>0</v>
      </c>
      <c r="M36" s="111">
        <f t="shared" si="5"/>
        <v>0</v>
      </c>
    </row>
    <row r="37" spans="2:13" ht="28.15" customHeight="1" x14ac:dyDescent="0.25">
      <c r="B37" s="104"/>
      <c r="C37" s="94"/>
      <c r="D37" s="95"/>
      <c r="E37" s="105"/>
      <c r="F37" s="105"/>
      <c r="G37" s="106" t="s">
        <v>10</v>
      </c>
      <c r="H37" s="106"/>
      <c r="I37" s="178">
        <f>IFERROR(I36+J36,"Invalid data")</f>
        <v>0</v>
      </c>
      <c r="J37" s="178"/>
      <c r="K37" s="107"/>
      <c r="L37" s="178">
        <f>IFERROR(L36+M36,"Invalid data")</f>
        <v>0</v>
      </c>
      <c r="M37" s="178"/>
    </row>
  </sheetData>
  <sheetProtection algorithmName="SHA-512" hashValue="Q3rfWFJoWtFdaN/CA6TQRhlf1ifADZW927k50NknpBj2nE7QFFp1LRBdKx13uxAXFhO5hwNKqFRvAs5NIfxh1w==" saltValue="ubomIM38+IMELvD7Bz5gvw==" spinCount="100000" sheet="1" objects="1" scenarios="1"/>
  <mergeCells count="8">
    <mergeCell ref="I37:J37"/>
    <mergeCell ref="L37:M37"/>
    <mergeCell ref="C8:G8"/>
    <mergeCell ref="L2:M2"/>
    <mergeCell ref="C4:M4"/>
    <mergeCell ref="C10:M10"/>
    <mergeCell ref="H12:J12"/>
    <mergeCell ref="K12:M12"/>
  </mergeCells>
  <conditionalFormatting sqref="H14:H35 K14:K35">
    <cfRule type="cellIs" dxfId="0" priority="1" operator="equal">
      <formula>0</formula>
    </cfRule>
  </conditionalFormatting>
  <dataValidations xWindow="560" yWindow="872" count="2">
    <dataValidation allowBlank="1" showInputMessage="1" showErrorMessage="1" promptTitle="INSTRUCTION:" prompt="Add the name of the customer. _x000a_If the customer changes during the year, and the exemption is still valid for the new customer add another entry for the new customer._x000a_" sqref="D14:D35" xr:uid="{70571F98-799D-4B72-B1DD-79F379C0658F}"/>
    <dataValidation allowBlank="1" showInputMessage="1" showErrorMessage="1" promptTitle="INSTRUCTION:" prompt="Input the National Meter Identifier (NMI) for the relevant location." sqref="E14:E35" xr:uid="{35942198-F81F-4E6C-9CAB-DE3C375EE069}"/>
  </dataValidations>
  <hyperlinks>
    <hyperlink ref="C6" r:id="rId1" xr:uid="{A597012F-6184-4126-8437-853010D56CBA}"/>
    <hyperlink ref="C5" r:id="rId2" xr:uid="{FAADB0DA-458F-4893-B886-130E7223D86B}"/>
  </hyperlinks>
  <pageMargins left="0.70866141732283472" right="0.70866141732283472" top="0.74803149606299213" bottom="0.74803149606299213" header="0.31496062992125984" footer="0.31496062992125984"/>
  <pageSetup paperSize="9" scale="59" firstPageNumber="9" orientation="landscape" r:id="rId3"/>
  <headerFooter alignWithMargins="0">
    <oddFooter>&amp;R&amp;"Raleway,Italic"&amp;12Declaration of Liable Acquisitions</oddFooter>
  </headerFooter>
  <drawing r:id="rId4"/>
  <extLst>
    <ext xmlns:x14="http://schemas.microsoft.com/office/spreadsheetml/2009/9/main" uri="{CCE6A557-97BC-4b89-ADB6-D9C93CAAB3DF}">
      <x14:dataValidations xmlns:xm="http://schemas.microsoft.com/office/excel/2006/main" xWindow="560" yWindow="872" count="1">
        <x14:dataValidation type="list" allowBlank="1" showInputMessage="1" showErrorMessage="1" errorTitle="Invalid entry" error="Select an option from the drop-down list" promptTitle="INSTRUCTION:" prompt="Select the Reference, Location (address) and Specified Activity from the drop-down list as listed in Schedule 1 - Table of Exemptions in the Exemptions Orders for the relevant compliance periods." xr:uid="{64D90586-3F56-4714-9914-C68B2C9E0F63}">
          <x14:formula1>
            <xm:f>Reference!$I$2:$I$38</xm:f>
          </x14:formula1>
          <xm:sqref>C14:C35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BF878-D832-4E40-A9EF-846ADD2D2CC0}">
  <sheetPr codeName="Sheet12">
    <tabColor rgb="FFFFC000"/>
    <pageSetUpPr fitToPage="1"/>
  </sheetPr>
  <dimension ref="A1:R26"/>
  <sheetViews>
    <sheetView showGridLines="0" zoomScaleNormal="100" zoomScaleSheetLayoutView="100" zoomScalePageLayoutView="85" workbookViewId="0">
      <pane ySplit="3" topLeftCell="A4" activePane="bottomLeft" state="frozen"/>
      <selection pane="bottomLeft"/>
    </sheetView>
  </sheetViews>
  <sheetFormatPr defaultColWidth="9.140625" defaultRowHeight="20.25" x14ac:dyDescent="0.3"/>
  <cols>
    <col min="1" max="1" width="1.42578125" style="20" customWidth="1"/>
    <col min="2" max="2" width="4.5703125" style="13" customWidth="1"/>
    <col min="3" max="3" width="30.85546875" style="13" customWidth="1"/>
    <col min="4" max="4" width="1" style="13" customWidth="1"/>
    <col min="5" max="5" width="33.85546875" style="13" customWidth="1"/>
    <col min="6" max="6" width="1" style="13" customWidth="1"/>
    <col min="7" max="7" width="33.85546875" style="13" customWidth="1"/>
    <col min="8" max="16384" width="9.140625" style="13"/>
  </cols>
  <sheetData>
    <row r="1" spans="1:18" s="38" customFormat="1" ht="8.25" x14ac:dyDescent="0.15">
      <c r="A1" s="58"/>
      <c r="B1" s="59"/>
      <c r="C1" s="39"/>
      <c r="D1" s="39"/>
      <c r="E1" s="39"/>
      <c r="F1" s="39"/>
      <c r="G1" s="39"/>
    </row>
    <row r="2" spans="1:18" ht="37.5" x14ac:dyDescent="0.7">
      <c r="A2" s="61"/>
      <c r="B2" s="62" t="s">
        <v>14</v>
      </c>
      <c r="C2" s="35" t="s">
        <v>24</v>
      </c>
      <c r="D2" s="35"/>
      <c r="E2" s="35"/>
      <c r="F2" s="35"/>
      <c r="G2" s="35"/>
      <c r="H2" s="42"/>
    </row>
    <row r="3" spans="1:18" x14ac:dyDescent="0.3">
      <c r="B3" s="12"/>
      <c r="C3" s="12"/>
      <c r="D3" s="12"/>
      <c r="E3" s="12"/>
      <c r="F3" s="12"/>
      <c r="G3" s="12"/>
    </row>
    <row r="4" spans="1:18" ht="23.25" x14ac:dyDescent="0.35">
      <c r="A4" s="23"/>
      <c r="B4" s="12"/>
      <c r="C4" s="24" t="s">
        <v>17</v>
      </c>
      <c r="D4" s="12"/>
      <c r="E4" s="22"/>
      <c r="F4" s="12"/>
      <c r="G4" s="12"/>
    </row>
    <row r="5" spans="1:18" s="32" customFormat="1" x14ac:dyDescent="0.2">
      <c r="A5" s="30"/>
      <c r="B5" s="31"/>
      <c r="C5" s="19" t="s">
        <v>189</v>
      </c>
      <c r="D5" s="34"/>
      <c r="E5" s="190" t="str">
        <f>IF(ISBLANK('Inputs - General information'!D7),"",'Inputs - General information'!D7)</f>
        <v/>
      </c>
      <c r="F5" s="190"/>
      <c r="G5" s="190"/>
    </row>
    <row r="6" spans="1:18" s="32" customFormat="1" x14ac:dyDescent="0.2">
      <c r="A6" s="30"/>
      <c r="B6" s="31"/>
      <c r="C6" s="19" t="s">
        <v>121</v>
      </c>
      <c r="D6" s="34"/>
      <c r="E6" s="191" t="str">
        <f>IF(ISBLANK('Inputs - General information'!D8),"",'Inputs - General information'!D8)</f>
        <v/>
      </c>
      <c r="F6" s="191"/>
      <c r="G6" s="191"/>
    </row>
    <row r="7" spans="1:18" s="38" customFormat="1" ht="8.25" x14ac:dyDescent="0.15">
      <c r="B7" s="39"/>
      <c r="C7" s="39"/>
      <c r="D7" s="39"/>
      <c r="E7" s="39"/>
      <c r="F7" s="39"/>
      <c r="G7" s="39"/>
      <c r="H7" s="39"/>
      <c r="I7" s="39"/>
      <c r="J7" s="39"/>
      <c r="K7" s="39"/>
      <c r="L7" s="39"/>
    </row>
    <row r="8" spans="1:18" x14ac:dyDescent="0.3">
      <c r="B8" s="12"/>
      <c r="C8" s="113" t="str">
        <f>"This declaration covers our "&amp;'Inputs - General information'!D9</f>
        <v>This declaration covers our Select from drop-down list</v>
      </c>
      <c r="D8" s="114"/>
      <c r="E8" s="115"/>
      <c r="F8" s="116"/>
      <c r="G8" s="116"/>
      <c r="I8" s="32"/>
    </row>
    <row r="9" spans="1:18" x14ac:dyDescent="0.3">
      <c r="B9" s="12"/>
      <c r="C9" s="37" t="s">
        <v>23</v>
      </c>
      <c r="D9" s="12"/>
      <c r="E9" s="51" t="s">
        <v>27</v>
      </c>
      <c r="F9" s="31"/>
      <c r="G9" s="52" t="s">
        <v>28</v>
      </c>
      <c r="I9" s="32"/>
    </row>
    <row r="10" spans="1:18" ht="25.5" x14ac:dyDescent="0.3">
      <c r="B10" s="12"/>
      <c r="C10" s="19" t="s">
        <v>110</v>
      </c>
      <c r="D10" s="50"/>
      <c r="E10" s="122" t="str">
        <f>IF('Inputs - General information'!$D$9="PDRS liable acquisitions only","Not included in this declaration",'Inputs - General information'!D10)</f>
        <v>Select ESS compliance period from drop-down list</v>
      </c>
      <c r="F10" s="12"/>
      <c r="G10" s="122" t="str">
        <f>IF('Inputs - General information'!$D$9="ESS liable acquisitions only","Not included in this declaration",'Inputs - General information'!D11)</f>
        <v>Select PDRS compliance period from drop-down list</v>
      </c>
      <c r="I10" s="32"/>
    </row>
    <row r="11" spans="1:18" x14ac:dyDescent="0.2">
      <c r="A11" s="30"/>
      <c r="B11" s="31"/>
      <c r="C11" s="19" t="s">
        <v>129</v>
      </c>
      <c r="D11" s="50"/>
      <c r="E11" s="49">
        <f>IF('Inputs - General information'!$D$9="PDRS liable acquisitions only","Not included in this declaration",'Inputs - Market purchases'!D6)</f>
        <v>0</v>
      </c>
      <c r="F11" s="12"/>
      <c r="G11" s="49">
        <f>IF('Inputs - General information'!$D$9="ESS liable acquisitions only","Not included in this declaration",'Inputs - Market purchases'!E6)</f>
        <v>0</v>
      </c>
      <c r="I11" s="32"/>
    </row>
    <row r="12" spans="1:18" x14ac:dyDescent="0.2">
      <c r="A12" s="30"/>
      <c r="B12" s="31"/>
      <c r="C12" s="19" t="s">
        <v>194</v>
      </c>
      <c r="D12" s="50"/>
      <c r="E12" s="49">
        <f>IF('Inputs - General information'!$D$9="PDRS liable acquisitions only","Not included in this declaration",'Inputs - Non-market purchases'!D6+'Inputs - Supply of generation'!D6)</f>
        <v>0</v>
      </c>
      <c r="F12" s="12"/>
      <c r="G12" s="49">
        <f>IF('Inputs - General information'!$D$9="ESS liable acquisitions only","Not included in this declaration",'Inputs - Non-market purchases'!E6+'Inputs - Supply of generation'!E6)</f>
        <v>0</v>
      </c>
      <c r="I12" s="32"/>
    </row>
    <row r="13" spans="1:18" x14ac:dyDescent="0.2">
      <c r="A13" s="30"/>
      <c r="B13" s="31"/>
      <c r="C13" s="19" t="s">
        <v>43</v>
      </c>
      <c r="D13" s="50"/>
      <c r="E13" s="49">
        <f>IF('Inputs - General information'!$D$9="PDRS liable acquisitions only","Not included in this declaration",'Inputs - Exempt loads'!J8)</f>
        <v>0</v>
      </c>
      <c r="F13" s="12"/>
      <c r="G13" s="49">
        <f>IF('Inputs - General information'!$D$9="ESS liable acquisitions only","Not included in this declaration",'Inputs - Exempt loads'!M8)</f>
        <v>0</v>
      </c>
      <c r="I13" s="32"/>
    </row>
    <row r="14" spans="1:18" x14ac:dyDescent="0.2">
      <c r="A14" s="30"/>
      <c r="B14" s="31"/>
      <c r="C14" s="19" t="s">
        <v>25</v>
      </c>
      <c r="D14" s="50"/>
      <c r="E14" s="49">
        <f>IF('Inputs - General information'!$D$9="PDRS liable acquisitions only","Not included in this declaration",ROUND(E11+E12-E13,3))</f>
        <v>0</v>
      </c>
      <c r="F14" s="12"/>
      <c r="G14" s="49">
        <f>IF('Inputs - General information'!$D$9="ESS liable acquisitions only","Not included in this declaration",ROUND(G11+G12-G13,3))</f>
        <v>0</v>
      </c>
      <c r="I14" s="32"/>
    </row>
    <row r="15" spans="1:18" s="38" customFormat="1" ht="8.25" x14ac:dyDescent="0.15">
      <c r="B15" s="39"/>
      <c r="C15" s="39"/>
      <c r="D15" s="39"/>
      <c r="E15" s="39"/>
      <c r="F15" s="39"/>
      <c r="G15" s="39"/>
      <c r="H15" s="39"/>
      <c r="I15" s="39"/>
      <c r="J15" s="39"/>
      <c r="K15" s="39"/>
      <c r="L15" s="39"/>
    </row>
    <row r="16" spans="1:18" s="15" customFormat="1" ht="105.75" x14ac:dyDescent="0.5">
      <c r="A16" s="126" t="s">
        <v>13</v>
      </c>
      <c r="B16" s="14"/>
      <c r="C16" s="192" t="s">
        <v>115</v>
      </c>
      <c r="D16" s="192"/>
      <c r="E16" s="192"/>
      <c r="F16" s="192"/>
      <c r="G16" s="192"/>
      <c r="I16" s="187"/>
      <c r="J16" s="187"/>
      <c r="K16" s="187"/>
      <c r="L16" s="187"/>
      <c r="M16" s="187"/>
      <c r="N16" s="187"/>
      <c r="O16" s="187"/>
      <c r="P16" s="187"/>
      <c r="Q16" s="187"/>
      <c r="R16" s="187"/>
    </row>
    <row r="17" spans="1:12" s="29" customFormat="1" ht="49.5" customHeight="1" x14ac:dyDescent="0.2">
      <c r="A17" s="27" t="s">
        <v>14</v>
      </c>
      <c r="B17" s="28"/>
      <c r="C17" s="188" t="s">
        <v>118</v>
      </c>
      <c r="D17" s="188"/>
      <c r="E17" s="188"/>
      <c r="F17" s="188"/>
      <c r="G17" s="188"/>
      <c r="I17" s="32"/>
    </row>
    <row r="18" spans="1:12" s="38" customFormat="1" ht="8.25" x14ac:dyDescent="0.15">
      <c r="B18" s="39"/>
      <c r="C18" s="39"/>
      <c r="D18" s="39"/>
      <c r="E18" s="39"/>
      <c r="F18" s="39"/>
      <c r="G18" s="39"/>
      <c r="H18" s="39"/>
      <c r="I18" s="39"/>
      <c r="J18" s="39"/>
      <c r="K18" s="39"/>
      <c r="L18" s="39"/>
    </row>
    <row r="19" spans="1:12" ht="121.5" x14ac:dyDescent="0.3">
      <c r="A19" s="21" t="s">
        <v>20</v>
      </c>
      <c r="B19" s="12"/>
      <c r="C19" s="189" t="s">
        <v>195</v>
      </c>
      <c r="D19" s="189"/>
      <c r="E19" s="189"/>
      <c r="F19" s="189"/>
      <c r="G19" s="189"/>
    </row>
    <row r="20" spans="1:12" s="32" customFormat="1" ht="24" customHeight="1" x14ac:dyDescent="0.2">
      <c r="A20" s="30"/>
      <c r="B20" s="31"/>
      <c r="C20" s="33" t="s">
        <v>120</v>
      </c>
      <c r="D20" s="31"/>
      <c r="E20" s="31"/>
      <c r="F20" s="31"/>
      <c r="G20" s="31"/>
      <c r="K20" s="13"/>
    </row>
    <row r="21" spans="1:12" ht="117.95" customHeight="1" x14ac:dyDescent="0.3">
      <c r="C21" s="19" t="s">
        <v>21</v>
      </c>
      <c r="E21" s="121"/>
      <c r="G21" s="121"/>
    </row>
    <row r="22" spans="1:12" ht="10.5" customHeight="1" x14ac:dyDescent="0.3"/>
    <row r="23" spans="1:12" ht="24" customHeight="1" x14ac:dyDescent="0.3">
      <c r="B23" s="12"/>
      <c r="C23" s="19" t="s">
        <v>0</v>
      </c>
      <c r="D23" s="34"/>
      <c r="E23" s="36"/>
      <c r="F23" s="34"/>
      <c r="G23" s="36"/>
      <c r="H23" s="16"/>
    </row>
    <row r="24" spans="1:12" ht="24" customHeight="1" x14ac:dyDescent="0.3">
      <c r="B24" s="12"/>
      <c r="C24" s="19" t="s">
        <v>19</v>
      </c>
      <c r="D24" s="34"/>
      <c r="E24" s="36"/>
      <c r="F24" s="34"/>
      <c r="G24" s="36"/>
      <c r="H24" s="16"/>
    </row>
    <row r="25" spans="1:12" x14ac:dyDescent="0.3">
      <c r="C25" s="25"/>
      <c r="E25" s="26"/>
    </row>
    <row r="26" spans="1:12" ht="18.75" customHeight="1" x14ac:dyDescent="0.3">
      <c r="C26" s="25"/>
      <c r="D26" s="17"/>
      <c r="E26" s="26"/>
      <c r="F26" s="17"/>
      <c r="G26" s="17"/>
    </row>
  </sheetData>
  <sheetProtection algorithmName="SHA-512" hashValue="KeQl25QhJpt2vzHP05Fm/zpzmh1jt9ghv/3BQApPlqkGaNzOseYDIfX9XoEaGqilFFQsVaZKy0LV/612EBV8wA==" saltValue="OQe5hCRmuw992glyjn9IFw==" spinCount="100000" sheet="1" objects="1" scenarios="1"/>
  <mergeCells count="6">
    <mergeCell ref="I16:R16"/>
    <mergeCell ref="C17:G17"/>
    <mergeCell ref="C19:G19"/>
    <mergeCell ref="E5:G5"/>
    <mergeCell ref="E6:G6"/>
    <mergeCell ref="C16:G16"/>
  </mergeCells>
  <dataValidations count="1">
    <dataValidation type="list" allowBlank="1" showInputMessage="1" showErrorMessage="1" error="Select from the drop down list only." prompt="Select from the drop down list." sqref="G24 E24" xr:uid="{46A8B710-3A9C-4969-BF67-981A31504179}">
      <formula1>"Director, Company Secretary, Sole Director, Authorised Signatory"</formula1>
    </dataValidation>
  </dataValidations>
  <hyperlinks>
    <hyperlink ref="C17:G17" r:id="rId1" display="This form must be signed in accordance with the Compliance Guide – Scheme Participants Signatory Requirements." xr:uid="{F54E82FA-BC72-45FC-9AE8-4F6EE0909A67}"/>
  </hyperlinks>
  <pageMargins left="0.70866141732283472" right="0.70866141732283472" top="0.74803149606299213" bottom="0.74803149606299213" header="0.31496062992125984" footer="0.31496062992125984"/>
  <pageSetup paperSize="9" scale="94" orientation="portrait"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0C8AD-3372-4EDE-80C7-466A3EFCEAF5}">
  <sheetPr codeName="Sheet14"/>
  <dimension ref="B1:AC38"/>
  <sheetViews>
    <sheetView topLeftCell="P1" zoomScale="115" zoomScaleNormal="115" workbookViewId="0">
      <selection activeCell="T3" sqref="T3"/>
    </sheetView>
  </sheetViews>
  <sheetFormatPr defaultRowHeight="14.25" x14ac:dyDescent="0.25"/>
  <cols>
    <col min="1" max="1" width="2.7109375" customWidth="1"/>
    <col min="2" max="6" width="29.140625" style="127" customWidth="1"/>
    <col min="7" max="7" width="35.7109375" style="127" customWidth="1"/>
    <col min="9" max="9" width="70.7109375" style="127" customWidth="1"/>
    <col min="16" max="16" width="81.28515625" customWidth="1"/>
    <col min="18" max="18" width="31.85546875" customWidth="1"/>
    <col min="19" max="19" width="9.7109375" customWidth="1"/>
    <col min="20" max="20" width="31.85546875" customWidth="1"/>
    <col min="22" max="22" width="12.28515625" bestFit="1" customWidth="1"/>
    <col min="26" max="26" width="48.7109375" style="129" customWidth="1"/>
    <col min="27" max="29" width="35.42578125" style="129" customWidth="1"/>
  </cols>
  <sheetData>
    <row r="1" spans="2:29" ht="51.75" thickBot="1" x14ac:dyDescent="0.25">
      <c r="B1" s="135" t="s">
        <v>140</v>
      </c>
      <c r="C1" s="136" t="s">
        <v>141</v>
      </c>
      <c r="D1" s="136" t="s">
        <v>142</v>
      </c>
      <c r="E1" s="136" t="s">
        <v>143</v>
      </c>
      <c r="F1" s="136" t="s">
        <v>144</v>
      </c>
      <c r="G1" s="137" t="s">
        <v>2</v>
      </c>
      <c r="I1" s="133" t="s">
        <v>37</v>
      </c>
      <c r="J1" s="54" t="s">
        <v>33</v>
      </c>
      <c r="K1" s="54" t="s">
        <v>34</v>
      </c>
      <c r="L1" s="54" t="s">
        <v>35</v>
      </c>
      <c r="M1" s="54" t="s">
        <v>36</v>
      </c>
      <c r="P1" s="53" t="s">
        <v>38</v>
      </c>
      <c r="R1" s="74" t="s">
        <v>93</v>
      </c>
      <c r="T1" s="74" t="s">
        <v>26</v>
      </c>
      <c r="V1" s="74" t="s">
        <v>112</v>
      </c>
    </row>
    <row r="2" spans="2:29" ht="72" thickBot="1" x14ac:dyDescent="0.25">
      <c r="B2" s="138" t="s">
        <v>44</v>
      </c>
      <c r="C2" s="139" t="s">
        <v>45</v>
      </c>
      <c r="D2" s="140" t="s">
        <v>46</v>
      </c>
      <c r="E2" s="141">
        <v>0.9</v>
      </c>
      <c r="F2" s="141">
        <v>0.9</v>
      </c>
      <c r="G2" s="142" t="s">
        <v>148</v>
      </c>
      <c r="I2" s="134" t="str">
        <f t="shared" ref="I2:I38" si="0">G2&amp;"     
"&amp;C2&amp;"     
"&amp;B2&amp;"
"</f>
        <v xml:space="preserve">A.B.C. Paper &amp; Paper Mills Pty. Limited 
ABN 41 003 879 098     
63 Redfern Street WETHERILL PARK NSW 2164     
Tissue paper manufacturing
</v>
      </c>
      <c r="J2" s="56">
        <v>0.9</v>
      </c>
      <c r="K2" s="56">
        <v>0.9</v>
      </c>
      <c r="L2" s="56">
        <v>0.05</v>
      </c>
      <c r="M2" s="56">
        <v>0.05</v>
      </c>
      <c r="P2" s="55" t="s">
        <v>39</v>
      </c>
      <c r="R2" s="71" t="s">
        <v>183</v>
      </c>
      <c r="T2" s="71" t="s">
        <v>184</v>
      </c>
      <c r="V2" s="71" t="s">
        <v>112</v>
      </c>
      <c r="Z2" s="128" t="str">
        <f>B2&amp;"
"&amp;C2</f>
        <v>Tissue paper manufacturing
63 Redfern Street WETHERILL PARK NSW 2164</v>
      </c>
      <c r="AA2" s="128" t="str">
        <f>G2</f>
        <v>A.B.C. Paper &amp; Paper Mills Pty. Limited 
ABN 41 003 879 098</v>
      </c>
      <c r="AB2" s="130">
        <f>E2</f>
        <v>0.9</v>
      </c>
      <c r="AC2" s="130">
        <f>F2</f>
        <v>0.9</v>
      </c>
    </row>
    <row r="3" spans="2:29" ht="72" thickBot="1" x14ac:dyDescent="0.25">
      <c r="B3" s="143" t="s">
        <v>47</v>
      </c>
      <c r="C3" s="144" t="s">
        <v>48</v>
      </c>
      <c r="D3" s="145" t="s">
        <v>46</v>
      </c>
      <c r="E3" s="141">
        <v>0.9</v>
      </c>
      <c r="F3" s="141">
        <v>0.9</v>
      </c>
      <c r="G3" s="146" t="s">
        <v>149</v>
      </c>
      <c r="I3" s="134" t="str">
        <f t="shared" si="0"/>
        <v xml:space="preserve">Baybrick Pty Limited 
ABN 97 067 220 017     
Regulator Road YANCO NSW 2703     
Rendering of animal by-products
</v>
      </c>
      <c r="J3" s="56">
        <v>0.9</v>
      </c>
      <c r="K3" s="56">
        <v>0.9</v>
      </c>
      <c r="L3" s="56">
        <v>0.05</v>
      </c>
      <c r="M3" s="56">
        <v>0.05</v>
      </c>
      <c r="P3" s="55" t="s">
        <v>40</v>
      </c>
      <c r="R3" s="71" t="s">
        <v>199</v>
      </c>
      <c r="T3" s="71" t="s">
        <v>199</v>
      </c>
      <c r="Z3" s="128" t="str">
        <f t="shared" ref="Z3:Z38" si="1">B3&amp;"
"&amp;C3</f>
        <v>Rendering of animal by-products
Regulator Road YANCO NSW 2703</v>
      </c>
      <c r="AA3" s="128" t="str">
        <f t="shared" ref="AA3:AA38" si="2">G3</f>
        <v>Baybrick Pty Limited 
ABN 97 067 220 017</v>
      </c>
      <c r="AB3" s="130">
        <f t="shared" ref="AB3:AB38" si="3">E3</f>
        <v>0.9</v>
      </c>
      <c r="AC3" s="130">
        <f t="shared" ref="AC3:AC38" si="4">F3</f>
        <v>0.9</v>
      </c>
    </row>
    <row r="4" spans="2:29" ht="72" thickBot="1" x14ac:dyDescent="0.25">
      <c r="B4" s="138" t="s">
        <v>47</v>
      </c>
      <c r="C4" s="139" t="s">
        <v>49</v>
      </c>
      <c r="D4" s="140" t="s">
        <v>46</v>
      </c>
      <c r="E4" s="141">
        <v>0.9</v>
      </c>
      <c r="F4" s="141">
        <v>0.9</v>
      </c>
      <c r="G4" s="142" t="s">
        <v>149</v>
      </c>
      <c r="I4" s="134" t="str">
        <f t="shared" si="0"/>
        <v xml:space="preserve">Baybrick Pty Limited 
ABN 97 067 220 017     
Muffett Street SCONE NSW 2337     
Rendering of animal by-products
</v>
      </c>
      <c r="J4" s="56">
        <v>0.9</v>
      </c>
      <c r="K4" s="56">
        <v>0.9</v>
      </c>
      <c r="L4" s="56">
        <v>0.05</v>
      </c>
      <c r="M4" s="56">
        <v>0.05</v>
      </c>
      <c r="P4" s="55" t="s">
        <v>41</v>
      </c>
      <c r="R4" s="71" t="s">
        <v>95</v>
      </c>
      <c r="T4" s="71" t="s">
        <v>102</v>
      </c>
      <c r="Z4" s="128" t="str">
        <f t="shared" si="1"/>
        <v>Rendering of animal by-products
Muffett Street SCONE NSW 2337</v>
      </c>
      <c r="AA4" s="128" t="str">
        <f t="shared" si="2"/>
        <v>Baybrick Pty Limited 
ABN 97 067 220 017</v>
      </c>
      <c r="AB4" s="130">
        <f t="shared" si="3"/>
        <v>0.9</v>
      </c>
      <c r="AC4" s="130">
        <f t="shared" si="4"/>
        <v>0.9</v>
      </c>
    </row>
    <row r="5" spans="2:29" ht="72" thickBot="1" x14ac:dyDescent="0.25">
      <c r="B5" s="143" t="s">
        <v>61</v>
      </c>
      <c r="C5" s="144" t="s">
        <v>132</v>
      </c>
      <c r="D5" s="145" t="s">
        <v>46</v>
      </c>
      <c r="E5" s="141">
        <v>0.9</v>
      </c>
      <c r="F5" s="141">
        <v>0.9</v>
      </c>
      <c r="G5" s="147" t="s">
        <v>150</v>
      </c>
      <c r="I5" s="134" t="str">
        <f t="shared" si="0"/>
        <v xml:space="preserve">Bluescope Steel (AIS) Pty. Ltd. 
ABN 19 000 019 625     
Five Islands Road PORT KEMBLA NSW 2505     
Integrated iron and steel manufacturing
</v>
      </c>
      <c r="J5" s="56">
        <v>0.9</v>
      </c>
      <c r="K5" s="56">
        <v>0.9</v>
      </c>
      <c r="L5" s="56">
        <v>0.05</v>
      </c>
      <c r="M5" s="56">
        <v>0.05</v>
      </c>
      <c r="P5" s="57"/>
      <c r="R5" s="71" t="s">
        <v>94</v>
      </c>
      <c r="T5" s="71" t="s">
        <v>103</v>
      </c>
      <c r="Z5" s="128" t="str">
        <f t="shared" si="1"/>
        <v>Integrated iron and steel manufacturing
Five Islands Road PORT KEMBLA NSW 2505</v>
      </c>
      <c r="AA5" s="128" t="str">
        <f t="shared" si="2"/>
        <v>Bluescope Steel (AIS) Pty. Ltd. 
ABN 19 000 019 625</v>
      </c>
      <c r="AB5" s="130">
        <f t="shared" si="3"/>
        <v>0.9</v>
      </c>
      <c r="AC5" s="130">
        <f t="shared" si="4"/>
        <v>0.9</v>
      </c>
    </row>
    <row r="6" spans="2:29" ht="72" thickBot="1" x14ac:dyDescent="0.25">
      <c r="B6" s="138" t="s">
        <v>50</v>
      </c>
      <c r="C6" s="148" t="s">
        <v>146</v>
      </c>
      <c r="D6" s="140" t="s">
        <v>46</v>
      </c>
      <c r="E6" s="141">
        <v>0.9</v>
      </c>
      <c r="F6" s="141">
        <v>0.9</v>
      </c>
      <c r="G6" s="142" t="s">
        <v>151</v>
      </c>
      <c r="I6" s="134" t="str">
        <f t="shared" si="0"/>
        <v xml:space="preserve">Boral Shared Business Services Pty Limited 
ABN 31 000 373 660     
125 Taylor Avenue NEW BERRIMA NSW 2577     
Production of clinker
</v>
      </c>
      <c r="J6" s="56">
        <v>0.9</v>
      </c>
      <c r="K6" s="56">
        <v>0.9</v>
      </c>
      <c r="L6" s="56">
        <v>0.05</v>
      </c>
      <c r="M6" s="56">
        <v>0.05</v>
      </c>
      <c r="O6" t="s">
        <v>134</v>
      </c>
      <c r="R6" s="71" t="s">
        <v>96</v>
      </c>
      <c r="T6" s="71" t="s">
        <v>104</v>
      </c>
      <c r="Z6" s="128" t="str">
        <f t="shared" si="1"/>
        <v>Production of clinker
125 Taylor Avenue NEW BERRIMA NSW 2577</v>
      </c>
      <c r="AA6" s="128" t="str">
        <f t="shared" si="2"/>
        <v>Boral Shared Business Services Pty Limited 
ABN 31 000 373 660</v>
      </c>
      <c r="AB6" s="130">
        <f t="shared" si="3"/>
        <v>0.9</v>
      </c>
      <c r="AC6" s="130">
        <f t="shared" si="4"/>
        <v>0.9</v>
      </c>
    </row>
    <row r="7" spans="2:29" ht="86.25" thickBot="1" x14ac:dyDescent="0.25">
      <c r="B7" s="149" t="s">
        <v>92</v>
      </c>
      <c r="C7" s="148" t="s">
        <v>82</v>
      </c>
      <c r="D7" s="150" t="s">
        <v>46</v>
      </c>
      <c r="E7" s="151">
        <v>0.9</v>
      </c>
      <c r="F7" s="151">
        <v>0.9</v>
      </c>
      <c r="G7" s="152" t="s">
        <v>173</v>
      </c>
      <c r="I7" s="134" t="str">
        <f t="shared" si="0"/>
        <v xml:space="preserve">Borg Manufacturing Pty Ltd 
ABN 31 003 246 357 
(previously Borg Panels Pty Limited - ABN 54 139 584 900)     
Lowes Mount Road OBERON NSW 2787     
Manufacture of reconstituted wood-based panels
</v>
      </c>
      <c r="J7" s="56">
        <v>0.9</v>
      </c>
      <c r="K7" s="56">
        <v>0.9</v>
      </c>
      <c r="L7" s="56">
        <v>0.05</v>
      </c>
      <c r="M7" s="56">
        <v>0.05</v>
      </c>
      <c r="O7" t="s">
        <v>133</v>
      </c>
      <c r="R7" s="71" t="s">
        <v>97</v>
      </c>
      <c r="T7" s="71" t="s">
        <v>105</v>
      </c>
      <c r="Z7" s="128" t="str">
        <f t="shared" si="1"/>
        <v>Manufacture of reconstituted wood-based panels
Lowes Mount Road OBERON NSW 2787</v>
      </c>
      <c r="AA7" s="128" t="str">
        <f t="shared" si="2"/>
        <v>Borg Manufacturing Pty Ltd 
ABN 31 003 246 357 
(previously Borg Panels Pty Limited - ABN 54 139 584 900)</v>
      </c>
      <c r="AB7" s="130">
        <f t="shared" si="3"/>
        <v>0.9</v>
      </c>
      <c r="AC7" s="130">
        <f t="shared" si="4"/>
        <v>0.9</v>
      </c>
    </row>
    <row r="8" spans="2:29" ht="72" thickBot="1" x14ac:dyDescent="0.25">
      <c r="B8" s="138" t="s">
        <v>51</v>
      </c>
      <c r="C8" s="139" t="s">
        <v>52</v>
      </c>
      <c r="D8" s="140" t="s">
        <v>46</v>
      </c>
      <c r="E8" s="141">
        <v>0.9</v>
      </c>
      <c r="F8" s="141">
        <v>0.9</v>
      </c>
      <c r="G8" s="142" t="s">
        <v>152</v>
      </c>
      <c r="I8" s="134" t="str">
        <f t="shared" si="0"/>
        <v xml:space="preserve">Causmag Ore Company Pty Ltd
 ABN 73 004 301 517     
2 Park Avenue YOUNG NSW 2594     
Production of magnesia
</v>
      </c>
      <c r="J8" s="56">
        <v>0.9</v>
      </c>
      <c r="K8" s="56">
        <v>0.9</v>
      </c>
      <c r="L8" s="56">
        <v>0.05</v>
      </c>
      <c r="M8" s="56">
        <v>0.05</v>
      </c>
      <c r="R8" s="71" t="s">
        <v>98</v>
      </c>
      <c r="T8" s="71" t="s">
        <v>106</v>
      </c>
      <c r="Z8" s="128" t="str">
        <f t="shared" si="1"/>
        <v>Production of magnesia
2 Park Avenue YOUNG NSW 2594</v>
      </c>
      <c r="AA8" s="128" t="str">
        <f t="shared" si="2"/>
        <v>Causmag Ore Company Pty Ltd
 ABN 73 004 301 517</v>
      </c>
      <c r="AB8" s="130">
        <f t="shared" si="3"/>
        <v>0.9</v>
      </c>
      <c r="AC8" s="130">
        <f t="shared" si="4"/>
        <v>0.9</v>
      </c>
    </row>
    <row r="9" spans="2:29" ht="72" thickBot="1" x14ac:dyDescent="0.25">
      <c r="B9" s="138" t="s">
        <v>50</v>
      </c>
      <c r="C9" s="139" t="s">
        <v>53</v>
      </c>
      <c r="D9" s="140" t="s">
        <v>46</v>
      </c>
      <c r="E9" s="141">
        <v>0.9</v>
      </c>
      <c r="F9" s="141">
        <v>0.9</v>
      </c>
      <c r="G9" s="142" t="s">
        <v>153</v>
      </c>
      <c r="I9" s="134" t="str">
        <f t="shared" si="0"/>
        <v xml:space="preserve">Cement Australia Holdings Pty Ltd 
ABN 99 001 085 561     
Arawata Drive PORT KEMBLA NSW 2505     
Production of clinker
</v>
      </c>
      <c r="J9" s="56">
        <v>0.9</v>
      </c>
      <c r="K9" s="56">
        <v>0.9</v>
      </c>
      <c r="L9" s="56">
        <v>0.05</v>
      </c>
      <c r="M9" s="56">
        <v>0.05</v>
      </c>
      <c r="R9" s="71" t="s">
        <v>99</v>
      </c>
      <c r="T9" s="71" t="s">
        <v>107</v>
      </c>
      <c r="Z9" s="128" t="str">
        <f t="shared" si="1"/>
        <v>Production of clinker
Arawata Drive PORT KEMBLA NSW 2505</v>
      </c>
      <c r="AA9" s="128" t="str">
        <f t="shared" si="2"/>
        <v>Cement Australia Holdings Pty Ltd 
ABN 99 001 085 561</v>
      </c>
      <c r="AB9" s="130">
        <f t="shared" si="3"/>
        <v>0.9</v>
      </c>
      <c r="AC9" s="130">
        <f t="shared" si="4"/>
        <v>0.9</v>
      </c>
    </row>
    <row r="10" spans="2:29" ht="72" thickBot="1" x14ac:dyDescent="0.25">
      <c r="B10" s="138" t="s">
        <v>54</v>
      </c>
      <c r="C10" s="139" t="s">
        <v>55</v>
      </c>
      <c r="D10" s="140" t="s">
        <v>46</v>
      </c>
      <c r="E10" s="141">
        <v>0.9</v>
      </c>
      <c r="F10" s="141">
        <v>0.9</v>
      </c>
      <c r="G10" s="142" t="s">
        <v>154</v>
      </c>
      <c r="I10" s="134" t="str">
        <f t="shared" si="0"/>
        <v xml:space="preserve">Commonwealth Steel Company Pty Limited 
ABN 58 000 007 698     
2 Maud Street WARATAH NSW 2298     
Manufacture of carbon steel from cold ferrous feed
</v>
      </c>
      <c r="J10" s="56">
        <v>0.9</v>
      </c>
      <c r="K10" s="56">
        <v>0.9</v>
      </c>
      <c r="L10" s="56">
        <v>0.05</v>
      </c>
      <c r="M10" s="56">
        <v>0.05</v>
      </c>
      <c r="R10" s="71" t="s">
        <v>100</v>
      </c>
      <c r="T10" s="71" t="s">
        <v>108</v>
      </c>
      <c r="Z10" s="128" t="str">
        <f t="shared" si="1"/>
        <v>Manufacture of carbon steel from cold ferrous feed
2 Maud Street WARATAH NSW 2298</v>
      </c>
      <c r="AA10" s="128" t="str">
        <f t="shared" si="2"/>
        <v>Commonwealth Steel Company Pty Limited 
ABN 58 000 007 698</v>
      </c>
      <c r="AB10" s="130">
        <f t="shared" si="3"/>
        <v>0.9</v>
      </c>
      <c r="AC10" s="130">
        <f t="shared" si="4"/>
        <v>0.9</v>
      </c>
    </row>
    <row r="11" spans="2:29" ht="72" thickBot="1" x14ac:dyDescent="0.25">
      <c r="B11" s="138" t="s">
        <v>56</v>
      </c>
      <c r="C11" s="139" t="s">
        <v>57</v>
      </c>
      <c r="D11" s="140" t="s">
        <v>46</v>
      </c>
      <c r="E11" s="141">
        <v>0.9</v>
      </c>
      <c r="F11" s="141">
        <v>0.9</v>
      </c>
      <c r="G11" s="142" t="s">
        <v>155</v>
      </c>
      <c r="I11" s="134" t="str">
        <f t="shared" si="0"/>
        <v xml:space="preserve">CSR Building Products Limited 
ABN 55 008 631 356     
55 Stennett Road INGLEBURN NSW 2565     
Production of glass wool
</v>
      </c>
      <c r="J11" s="56">
        <v>0.9</v>
      </c>
      <c r="K11" s="56">
        <v>0.9</v>
      </c>
      <c r="L11" s="56">
        <v>0.05</v>
      </c>
      <c r="M11" s="56">
        <v>0.05</v>
      </c>
      <c r="R11" s="71" t="s">
        <v>101</v>
      </c>
      <c r="T11" s="71" t="s">
        <v>109</v>
      </c>
      <c r="Z11" s="128" t="str">
        <f t="shared" si="1"/>
        <v>Production of glass wool
55 Stennett Road INGLEBURN NSW 2565</v>
      </c>
      <c r="AA11" s="128" t="str">
        <f t="shared" si="2"/>
        <v>CSR Building Products Limited 
ABN 55 008 631 356</v>
      </c>
      <c r="AB11" s="130">
        <f t="shared" si="3"/>
        <v>0.9</v>
      </c>
      <c r="AC11" s="130">
        <f t="shared" si="4"/>
        <v>0.9</v>
      </c>
    </row>
    <row r="12" spans="2:29" ht="72" thickBot="1" x14ac:dyDescent="0.25">
      <c r="B12" s="153" t="s">
        <v>47</v>
      </c>
      <c r="C12" s="154" t="s">
        <v>147</v>
      </c>
      <c r="D12" s="154" t="s">
        <v>46</v>
      </c>
      <c r="E12" s="151">
        <v>0.9</v>
      </c>
      <c r="F12" s="151">
        <v>0.9</v>
      </c>
      <c r="G12" s="155" t="s">
        <v>156</v>
      </c>
      <c r="I12" s="134" t="str">
        <f t="shared" si="0"/>
        <v xml:space="preserve">Fletcher International Exports Pty Ltd 
ABN 64 003 213 652     
Lot 11 (formerly Lot 63) Yarrandale Road DUBBO NSW 2830     
Rendering of animal by-products
</v>
      </c>
      <c r="J12" s="56">
        <v>0.9</v>
      </c>
      <c r="K12" s="56">
        <v>0.9</v>
      </c>
      <c r="L12" s="56">
        <v>0.05</v>
      </c>
      <c r="M12" s="56">
        <v>0.05</v>
      </c>
      <c r="O12" t="s">
        <v>135</v>
      </c>
      <c r="Z12" s="128" t="str">
        <f t="shared" si="1"/>
        <v>Rendering of animal by-products
Lot 11 (formerly Lot 63) Yarrandale Road DUBBO NSW 2830</v>
      </c>
      <c r="AA12" s="128" t="str">
        <f t="shared" si="2"/>
        <v>Fletcher International Exports Pty Ltd 
ABN 64 003 213 652</v>
      </c>
      <c r="AB12" s="130">
        <f t="shared" si="3"/>
        <v>0.9</v>
      </c>
      <c r="AC12" s="130">
        <f t="shared" si="4"/>
        <v>0.9</v>
      </c>
    </row>
    <row r="13" spans="2:29" ht="72" thickBot="1" x14ac:dyDescent="0.25">
      <c r="B13" s="156" t="s">
        <v>58</v>
      </c>
      <c r="C13" s="145" t="s">
        <v>59</v>
      </c>
      <c r="D13" s="145" t="s">
        <v>46</v>
      </c>
      <c r="E13" s="141">
        <v>0.9</v>
      </c>
      <c r="F13" s="141">
        <v>0.9</v>
      </c>
      <c r="G13" s="147" t="s">
        <v>157</v>
      </c>
      <c r="I13" s="134" t="str">
        <f t="shared" si="0"/>
        <v xml:space="preserve">Graymont (Australia) Pty Ltd 
ABN 24 004 406 688     
Garthowen Road ATTUNGA NSW 2345     
Production of lime
</v>
      </c>
      <c r="J13" s="56">
        <v>0.9</v>
      </c>
      <c r="K13" s="56">
        <v>0.9</v>
      </c>
      <c r="L13" s="56">
        <v>0.05</v>
      </c>
      <c r="M13" s="56">
        <v>0.05</v>
      </c>
      <c r="Z13" s="128" t="str">
        <f t="shared" si="1"/>
        <v>Production of lime
Garthowen Road ATTUNGA NSW 2345</v>
      </c>
      <c r="AA13" s="128" t="str">
        <f t="shared" si="2"/>
        <v>Graymont (Australia) Pty Ltd 
ABN 24 004 406 688</v>
      </c>
      <c r="AB13" s="130">
        <f t="shared" si="3"/>
        <v>0.9</v>
      </c>
      <c r="AC13" s="130">
        <f t="shared" si="4"/>
        <v>0.9</v>
      </c>
    </row>
    <row r="14" spans="2:29" ht="72" thickBot="1" x14ac:dyDescent="0.25">
      <c r="B14" s="156" t="s">
        <v>58</v>
      </c>
      <c r="C14" s="145" t="s">
        <v>60</v>
      </c>
      <c r="D14" s="145" t="s">
        <v>46</v>
      </c>
      <c r="E14" s="141">
        <v>0.9</v>
      </c>
      <c r="F14" s="141">
        <v>0.9</v>
      </c>
      <c r="G14" s="147" t="s">
        <v>157</v>
      </c>
      <c r="I14" s="134" t="str">
        <f t="shared" si="0"/>
        <v xml:space="preserve">Graymont (Australia) Pty Ltd 
ABN 24 004 406 688     
78 Charbon Road, CHARBON NSW 2848     
Production of lime
</v>
      </c>
      <c r="J14" s="56">
        <v>0.9</v>
      </c>
      <c r="K14" s="56">
        <v>0.9</v>
      </c>
      <c r="L14" s="56">
        <v>0.05</v>
      </c>
      <c r="M14" s="56">
        <v>0.05</v>
      </c>
      <c r="Z14" s="128" t="str">
        <f t="shared" si="1"/>
        <v>Production of lime
78 Charbon Road, CHARBON NSW 2848</v>
      </c>
      <c r="AA14" s="128" t="str">
        <f t="shared" si="2"/>
        <v>Graymont (Australia) Pty Ltd 
ABN 24 004 406 688</v>
      </c>
      <c r="AB14" s="130">
        <f t="shared" si="3"/>
        <v>0.9</v>
      </c>
      <c r="AC14" s="130">
        <f t="shared" si="4"/>
        <v>0.9</v>
      </c>
    </row>
    <row r="15" spans="2:29" ht="72" thickBot="1" x14ac:dyDescent="0.25">
      <c r="B15" s="157" t="s">
        <v>58</v>
      </c>
      <c r="C15" s="158" t="s">
        <v>131</v>
      </c>
      <c r="D15" s="158" t="s">
        <v>46</v>
      </c>
      <c r="E15" s="159">
        <v>0</v>
      </c>
      <c r="F15" s="159">
        <v>0.9</v>
      </c>
      <c r="G15" s="160" t="s">
        <v>157</v>
      </c>
      <c r="I15" s="134" t="str">
        <f t="shared" si="0"/>
        <v xml:space="preserve">Graymont (Australia) Pty Ltd 
ABN 24 004 406 688     
342 Eubindal Road, GALONG NSW 2585     
Production of lime
</v>
      </c>
      <c r="J15" s="56">
        <v>0</v>
      </c>
      <c r="K15" s="56">
        <v>0.9</v>
      </c>
      <c r="L15" s="56">
        <v>0</v>
      </c>
      <c r="M15" s="56">
        <v>0.05</v>
      </c>
      <c r="O15" t="s">
        <v>136</v>
      </c>
      <c r="Z15" s="128" t="str">
        <f t="shared" si="1"/>
        <v>Production of lime
342 Eubindal Road, GALONG NSW 2585</v>
      </c>
      <c r="AA15" s="128" t="str">
        <f t="shared" si="2"/>
        <v>Graymont (Australia) Pty Ltd 
ABN 24 004 406 688</v>
      </c>
      <c r="AB15" s="130">
        <f t="shared" si="3"/>
        <v>0</v>
      </c>
      <c r="AC15" s="130">
        <f t="shared" si="4"/>
        <v>0.9</v>
      </c>
    </row>
    <row r="16" spans="2:29" ht="72" thickBot="1" x14ac:dyDescent="0.25">
      <c r="B16" s="138" t="s">
        <v>89</v>
      </c>
      <c r="C16" s="139" t="s">
        <v>74</v>
      </c>
      <c r="D16" s="140" t="s">
        <v>46</v>
      </c>
      <c r="E16" s="141">
        <v>0.9</v>
      </c>
      <c r="F16" s="141">
        <v>0.9</v>
      </c>
      <c r="G16" s="142" t="s">
        <v>158</v>
      </c>
      <c r="I16" s="134" t="str">
        <f t="shared" si="0"/>
        <v xml:space="preserve">Honan Holdings Pty Ltd 
ABN 31 000 392 727     
160 Bolong Road BOMADERRY NSW 2541     
Production of dried distillers grains with solubles
</v>
      </c>
      <c r="J16" s="56">
        <v>0.9</v>
      </c>
      <c r="K16" s="56">
        <v>0.9</v>
      </c>
      <c r="L16" s="56">
        <v>0.05</v>
      </c>
      <c r="M16" s="56">
        <v>0.05</v>
      </c>
      <c r="Z16" s="128" t="str">
        <f t="shared" si="1"/>
        <v>Production of dried distillers grains with solubles
160 Bolong Road BOMADERRY NSW 2541</v>
      </c>
      <c r="AA16" s="128" t="str">
        <f t="shared" si="2"/>
        <v>Honan Holdings Pty Ltd 
ABN 31 000 392 727</v>
      </c>
      <c r="AB16" s="130">
        <f t="shared" si="3"/>
        <v>0.9</v>
      </c>
      <c r="AC16" s="130">
        <f t="shared" si="4"/>
        <v>0.9</v>
      </c>
    </row>
    <row r="17" spans="2:29" ht="72" thickBot="1" x14ac:dyDescent="0.25">
      <c r="B17" s="161" t="s">
        <v>88</v>
      </c>
      <c r="C17" s="140" t="s">
        <v>74</v>
      </c>
      <c r="D17" s="140" t="s">
        <v>46</v>
      </c>
      <c r="E17" s="141">
        <v>0.9</v>
      </c>
      <c r="F17" s="141">
        <v>0.9</v>
      </c>
      <c r="G17" s="142" t="s">
        <v>158</v>
      </c>
      <c r="I17" s="134" t="str">
        <f t="shared" si="0"/>
        <v xml:space="preserve">Honan Holdings Pty Ltd 
ABN 31 000 392 727     
160 Bolong Road BOMADERRY NSW 2541     
Production of high purity ethanol
</v>
      </c>
      <c r="J17" s="56">
        <v>0.9</v>
      </c>
      <c r="K17" s="56">
        <v>0.9</v>
      </c>
      <c r="L17" s="56">
        <v>0.05</v>
      </c>
      <c r="M17" s="56">
        <v>0.05</v>
      </c>
      <c r="Z17" s="128" t="str">
        <f t="shared" si="1"/>
        <v>Production of high purity ethanol
160 Bolong Road BOMADERRY NSW 2541</v>
      </c>
      <c r="AA17" s="128" t="str">
        <f t="shared" si="2"/>
        <v>Honan Holdings Pty Ltd 
ABN 31 000 392 727</v>
      </c>
      <c r="AB17" s="130">
        <f t="shared" si="3"/>
        <v>0.9</v>
      </c>
      <c r="AC17" s="130">
        <f t="shared" si="4"/>
        <v>0.9</v>
      </c>
    </row>
    <row r="18" spans="2:29" ht="72" thickBot="1" x14ac:dyDescent="0.25">
      <c r="B18" s="156" t="s">
        <v>61</v>
      </c>
      <c r="C18" s="145" t="s">
        <v>62</v>
      </c>
      <c r="D18" s="145" t="s">
        <v>46</v>
      </c>
      <c r="E18" s="141">
        <v>0.9</v>
      </c>
      <c r="F18" s="159">
        <v>0</v>
      </c>
      <c r="G18" s="147" t="s">
        <v>159</v>
      </c>
      <c r="I18" s="134" t="str">
        <f t="shared" si="0"/>
        <v xml:space="preserve">InfraBuild NSW Pty Ltd 
ABN 59 003 312 892     
22 Kellogg Road ROOTY HILL NSW 2766     
Integrated iron and steel manufacturing
</v>
      </c>
      <c r="J18" s="56">
        <v>0.9</v>
      </c>
      <c r="K18" s="56">
        <v>0</v>
      </c>
      <c r="L18" s="56">
        <v>0.05</v>
      </c>
      <c r="M18" s="56">
        <v>0</v>
      </c>
      <c r="O18" t="s">
        <v>137</v>
      </c>
      <c r="Z18" s="128" t="str">
        <f t="shared" si="1"/>
        <v>Integrated iron and steel manufacturing
22 Kellogg Road ROOTY HILL NSW 2766</v>
      </c>
      <c r="AA18" s="128" t="str">
        <f t="shared" si="2"/>
        <v>InfraBuild NSW Pty Ltd 
ABN 59 003 312 892</v>
      </c>
      <c r="AB18" s="130">
        <f t="shared" si="3"/>
        <v>0.9</v>
      </c>
      <c r="AC18" s="130">
        <f t="shared" si="4"/>
        <v>0</v>
      </c>
    </row>
    <row r="19" spans="2:29" ht="72" thickBot="1" x14ac:dyDescent="0.25">
      <c r="B19" s="138" t="s">
        <v>54</v>
      </c>
      <c r="C19" s="139" t="s">
        <v>62</v>
      </c>
      <c r="D19" s="140" t="s">
        <v>46</v>
      </c>
      <c r="E19" s="141">
        <v>0.9</v>
      </c>
      <c r="F19" s="162">
        <v>0.9</v>
      </c>
      <c r="G19" s="142" t="s">
        <v>159</v>
      </c>
      <c r="I19" s="134" t="str">
        <f t="shared" si="0"/>
        <v xml:space="preserve">InfraBuild NSW Pty Ltd 
ABN 59 003 312 892     
22 Kellogg Road ROOTY HILL NSW 2766     
Manufacture of carbon steel from cold ferrous feed
</v>
      </c>
      <c r="J19" s="56">
        <v>0.9</v>
      </c>
      <c r="K19" s="56">
        <v>0.9</v>
      </c>
      <c r="L19" s="56">
        <v>0.05</v>
      </c>
      <c r="M19" s="56">
        <v>0.05</v>
      </c>
      <c r="Z19" s="128" t="str">
        <f t="shared" si="1"/>
        <v>Manufacture of carbon steel from cold ferrous feed
22 Kellogg Road ROOTY HILL NSW 2766</v>
      </c>
      <c r="AA19" s="128" t="str">
        <f t="shared" si="2"/>
        <v>InfraBuild NSW Pty Ltd 
ABN 59 003 312 892</v>
      </c>
      <c r="AB19" s="130">
        <f t="shared" si="3"/>
        <v>0.9</v>
      </c>
      <c r="AC19" s="130">
        <f t="shared" si="4"/>
        <v>0.9</v>
      </c>
    </row>
    <row r="20" spans="2:29" ht="72" thickBot="1" x14ac:dyDescent="0.25">
      <c r="B20" s="138" t="s">
        <v>61</v>
      </c>
      <c r="C20" s="139" t="s">
        <v>63</v>
      </c>
      <c r="D20" s="140" t="s">
        <v>46</v>
      </c>
      <c r="E20" s="141">
        <v>0.9</v>
      </c>
      <c r="F20" s="159">
        <v>0</v>
      </c>
      <c r="G20" s="142" t="s">
        <v>160</v>
      </c>
      <c r="I20" s="134" t="str">
        <f t="shared" si="0"/>
        <v xml:space="preserve">InfraBuild (Newcastle) Pty Ltd 
ABN 50 623 285 718     
Ingall Street MAYFIELD EAST NSW 2304     
Integrated iron and steel manufacturing
</v>
      </c>
      <c r="J20" s="56">
        <v>0.9</v>
      </c>
      <c r="K20" s="56">
        <v>0</v>
      </c>
      <c r="L20" s="56">
        <v>0.05</v>
      </c>
      <c r="M20" s="56">
        <v>0</v>
      </c>
      <c r="O20" t="s">
        <v>138</v>
      </c>
      <c r="Z20" s="128" t="str">
        <f t="shared" si="1"/>
        <v>Integrated iron and steel manufacturing
Ingall Street MAYFIELD EAST NSW 2304</v>
      </c>
      <c r="AA20" s="128" t="str">
        <f t="shared" si="2"/>
        <v>InfraBuild (Newcastle) Pty Ltd 
ABN 50 623 285 718</v>
      </c>
      <c r="AB20" s="130">
        <f t="shared" si="3"/>
        <v>0.9</v>
      </c>
      <c r="AC20" s="130">
        <f t="shared" si="4"/>
        <v>0</v>
      </c>
    </row>
    <row r="21" spans="2:29" ht="72" thickBot="1" x14ac:dyDescent="0.25">
      <c r="B21" s="143" t="s">
        <v>54</v>
      </c>
      <c r="C21" s="144" t="s">
        <v>63</v>
      </c>
      <c r="D21" s="145" t="s">
        <v>46</v>
      </c>
      <c r="E21" s="141">
        <v>0.9</v>
      </c>
      <c r="F21" s="141">
        <v>0.9</v>
      </c>
      <c r="G21" s="147" t="s">
        <v>160</v>
      </c>
      <c r="I21" s="134" t="str">
        <f t="shared" si="0"/>
        <v xml:space="preserve">InfraBuild (Newcastle) Pty Ltd 
ABN 50 623 285 718     
Ingall Street MAYFIELD EAST NSW 2304     
Manufacture of carbon steel from cold ferrous feed
</v>
      </c>
      <c r="J21" s="56">
        <v>0.9</v>
      </c>
      <c r="K21" s="56">
        <v>0.9</v>
      </c>
      <c r="L21" s="56">
        <v>0.05</v>
      </c>
      <c r="M21" s="56">
        <v>0.05</v>
      </c>
      <c r="Z21" s="128" t="str">
        <f t="shared" si="1"/>
        <v>Manufacture of carbon steel from cold ferrous feed
Ingall Street MAYFIELD EAST NSW 2304</v>
      </c>
      <c r="AA21" s="128" t="str">
        <f t="shared" si="2"/>
        <v>InfraBuild (Newcastle) Pty Ltd 
ABN 50 623 285 718</v>
      </c>
      <c r="AB21" s="130">
        <f t="shared" si="3"/>
        <v>0.9</v>
      </c>
      <c r="AC21" s="130">
        <f t="shared" si="4"/>
        <v>0.9</v>
      </c>
    </row>
    <row r="22" spans="2:29" ht="72" thickBot="1" x14ac:dyDescent="0.25">
      <c r="B22" s="156" t="s">
        <v>91</v>
      </c>
      <c r="C22" s="145" t="s">
        <v>64</v>
      </c>
      <c r="D22" s="145" t="s">
        <v>46</v>
      </c>
      <c r="E22" s="141">
        <v>0.9</v>
      </c>
      <c r="F22" s="141">
        <v>0.9</v>
      </c>
      <c r="G22" s="147" t="s">
        <v>161</v>
      </c>
      <c r="I22" s="134" t="str">
        <f t="shared" si="0"/>
        <v xml:space="preserve">Ixom Operations Pty Ltd 
ABN 51 600 546 512     
16-20 Beauchamp Road MATRAVILLE NSW 2036     
Production of chlorine gas and sodium hydroxide (caustic soda) solution
</v>
      </c>
      <c r="J22" s="56">
        <v>0.9</v>
      </c>
      <c r="K22" s="56">
        <v>0.9</v>
      </c>
      <c r="L22" s="56">
        <v>0.05</v>
      </c>
      <c r="M22" s="56">
        <v>0.05</v>
      </c>
      <c r="Z22" s="128" t="str">
        <f t="shared" si="1"/>
        <v>Production of chlorine gas and sodium hydroxide (caustic soda) solution
16-20 Beauchamp Road MATRAVILLE NSW 2036</v>
      </c>
      <c r="AA22" s="128" t="str">
        <f t="shared" si="2"/>
        <v>Ixom Operations Pty Ltd 
ABN 51 600 546 512</v>
      </c>
      <c r="AB22" s="130">
        <f t="shared" si="3"/>
        <v>0.9</v>
      </c>
      <c r="AC22" s="130">
        <f t="shared" si="4"/>
        <v>0.9</v>
      </c>
    </row>
    <row r="23" spans="2:29" ht="72" thickBot="1" x14ac:dyDescent="0.25">
      <c r="B23" s="156" t="s">
        <v>65</v>
      </c>
      <c r="C23" s="145" t="s">
        <v>66</v>
      </c>
      <c r="D23" s="145" t="s">
        <v>46</v>
      </c>
      <c r="E23" s="141">
        <v>0.9</v>
      </c>
      <c r="F23" s="141">
        <v>0.9</v>
      </c>
      <c r="G23" s="147" t="s">
        <v>162</v>
      </c>
      <c r="I23" s="134" t="str">
        <f t="shared" si="0"/>
        <v xml:space="preserve">National Ceramic Industries Australia Pty Limited 
ABN 83 100 467 267     
175 Racecourse Rd RUTHERFORD NSW 2320     
Production of ceramic floor and wall tiles
</v>
      </c>
      <c r="J23" s="56">
        <v>0.9</v>
      </c>
      <c r="K23" s="56">
        <v>0.9</v>
      </c>
      <c r="L23" s="56">
        <v>0.05</v>
      </c>
      <c r="M23" s="56">
        <v>0.05</v>
      </c>
      <c r="Z23" s="128" t="str">
        <f t="shared" si="1"/>
        <v>Production of ceramic floor and wall tiles
175 Racecourse Rd RUTHERFORD NSW 2320</v>
      </c>
      <c r="AA23" s="128" t="str">
        <f t="shared" si="2"/>
        <v>National Ceramic Industries Australia Pty Limited 
ABN 83 100 467 267</v>
      </c>
      <c r="AB23" s="130">
        <f t="shared" si="3"/>
        <v>0.9</v>
      </c>
      <c r="AC23" s="130">
        <f t="shared" si="4"/>
        <v>0.9</v>
      </c>
    </row>
    <row r="24" spans="2:29" ht="72" thickBot="1" x14ac:dyDescent="0.25">
      <c r="B24" s="161" t="s">
        <v>67</v>
      </c>
      <c r="C24" s="140" t="s">
        <v>68</v>
      </c>
      <c r="D24" s="140" t="s">
        <v>46</v>
      </c>
      <c r="E24" s="141">
        <v>0.9</v>
      </c>
      <c r="F24" s="141">
        <v>0.9</v>
      </c>
      <c r="G24" s="142" t="s">
        <v>163</v>
      </c>
      <c r="I24" s="134" t="str">
        <f t="shared" si="0"/>
        <v xml:space="preserve">Opal Packaging Australia Pty Ltd 
ABN 77 636 682 883     
1891 Botany Road MATRAVILLE NSW 2036     
Packaging and industrial paper manufacturing
</v>
      </c>
      <c r="J24" s="56">
        <v>0.9</v>
      </c>
      <c r="K24" s="56">
        <v>0.9</v>
      </c>
      <c r="L24" s="56">
        <v>0.05</v>
      </c>
      <c r="M24" s="56">
        <v>0.05</v>
      </c>
      <c r="Z24" s="128" t="str">
        <f t="shared" si="1"/>
        <v>Packaging and industrial paper manufacturing
1891 Botany Road MATRAVILLE NSW 2036</v>
      </c>
      <c r="AA24" s="128" t="str">
        <f t="shared" si="2"/>
        <v>Opal Packaging Australia Pty Ltd 
ABN 77 636 682 883</v>
      </c>
      <c r="AB24" s="130">
        <f t="shared" si="3"/>
        <v>0.9</v>
      </c>
      <c r="AC24" s="130">
        <f t="shared" si="4"/>
        <v>0.9</v>
      </c>
    </row>
    <row r="25" spans="2:29" ht="72" thickBot="1" x14ac:dyDescent="0.25">
      <c r="B25" s="161" t="s">
        <v>69</v>
      </c>
      <c r="C25" s="140" t="s">
        <v>70</v>
      </c>
      <c r="D25" s="140" t="s">
        <v>46</v>
      </c>
      <c r="E25" s="141">
        <v>0.9</v>
      </c>
      <c r="F25" s="141">
        <v>0.9</v>
      </c>
      <c r="G25" s="142" t="s">
        <v>164</v>
      </c>
      <c r="I25" s="134" t="str">
        <f t="shared" si="0"/>
        <v xml:space="preserve">Orica Australia Pty Ltd 
ABN 99 004 117 828     
75 Greenleaf Road KOORAGANG ISLAND NSW 2304     
Production of ammonia
</v>
      </c>
      <c r="J25" s="56">
        <v>0.9</v>
      </c>
      <c r="K25" s="56">
        <v>0.9</v>
      </c>
      <c r="L25" s="56">
        <v>0.05</v>
      </c>
      <c r="M25" s="56">
        <v>0.05</v>
      </c>
      <c r="Z25" s="128" t="str">
        <f t="shared" si="1"/>
        <v>Production of ammonia
75 Greenleaf Road KOORAGANG ISLAND NSW 2304</v>
      </c>
      <c r="AA25" s="128" t="str">
        <f t="shared" si="2"/>
        <v>Orica Australia Pty Ltd 
ABN 99 004 117 828</v>
      </c>
      <c r="AB25" s="130">
        <f t="shared" si="3"/>
        <v>0.9</v>
      </c>
      <c r="AC25" s="130">
        <f t="shared" si="4"/>
        <v>0.9</v>
      </c>
    </row>
    <row r="26" spans="2:29" ht="72" thickBot="1" x14ac:dyDescent="0.25">
      <c r="B26" s="161" t="s">
        <v>71</v>
      </c>
      <c r="C26" s="140" t="s">
        <v>70</v>
      </c>
      <c r="D26" s="140" t="s">
        <v>46</v>
      </c>
      <c r="E26" s="141">
        <v>0.9</v>
      </c>
      <c r="F26" s="141">
        <v>0.9</v>
      </c>
      <c r="G26" s="142" t="s">
        <v>164</v>
      </c>
      <c r="I26" s="134" t="str">
        <f t="shared" si="0"/>
        <v xml:space="preserve">Orica Australia Pty Ltd 
ABN 99 004 117 828     
75 Greenleaf Road KOORAGANG ISLAND NSW 2304     
Production of ammonium nitrate
</v>
      </c>
      <c r="J26" s="56">
        <v>0.9</v>
      </c>
      <c r="K26" s="56">
        <v>0.9</v>
      </c>
      <c r="L26" s="56">
        <v>0.05</v>
      </c>
      <c r="M26" s="56">
        <v>0.05</v>
      </c>
      <c r="Z26" s="128" t="str">
        <f t="shared" si="1"/>
        <v>Production of ammonium nitrate
75 Greenleaf Road KOORAGANG ISLAND NSW 2304</v>
      </c>
      <c r="AA26" s="128" t="str">
        <f t="shared" si="2"/>
        <v>Orica Australia Pty Ltd 
ABN 99 004 117 828</v>
      </c>
      <c r="AB26" s="130">
        <f t="shared" si="3"/>
        <v>0.9</v>
      </c>
      <c r="AC26" s="130">
        <f t="shared" si="4"/>
        <v>0.9</v>
      </c>
    </row>
    <row r="27" spans="2:29" ht="86.25" thickBot="1" x14ac:dyDescent="0.25">
      <c r="B27" s="161" t="s">
        <v>72</v>
      </c>
      <c r="C27" s="163" t="s">
        <v>145</v>
      </c>
      <c r="D27" s="140" t="s">
        <v>46</v>
      </c>
      <c r="E27" s="141">
        <v>0.9</v>
      </c>
      <c r="F27" s="141">
        <v>0.9</v>
      </c>
      <c r="G27" s="142" t="s">
        <v>165</v>
      </c>
      <c r="I27" s="134" t="str">
        <f t="shared" si="0"/>
        <v xml:space="preserve">Qenos Pty Ltd 
ABN 62 054 196 771     
16-20 Beauchamp Road BOTANY NSW 2036 (formerly Gate 3, Denison Street MATRAVILLE NSW 2036)     
Production of ethene (ethylene)
</v>
      </c>
      <c r="J27" s="56">
        <v>0.9</v>
      </c>
      <c r="K27" s="56">
        <v>0.9</v>
      </c>
      <c r="L27" s="56">
        <v>0.05</v>
      </c>
      <c r="M27" s="56">
        <v>0.05</v>
      </c>
      <c r="O27" t="s">
        <v>139</v>
      </c>
      <c r="Z27" s="128" t="str">
        <f t="shared" si="1"/>
        <v>Production of ethene (ethylene)
16-20 Beauchamp Road BOTANY NSW 2036 (formerly Gate 3, Denison Street MATRAVILLE NSW 2036)</v>
      </c>
      <c r="AA27" s="128" t="str">
        <f t="shared" si="2"/>
        <v>Qenos Pty Ltd 
ABN 62 054 196 771</v>
      </c>
      <c r="AB27" s="130">
        <f t="shared" si="3"/>
        <v>0.9</v>
      </c>
      <c r="AC27" s="130">
        <f t="shared" si="4"/>
        <v>0.9</v>
      </c>
    </row>
    <row r="28" spans="2:29" ht="86.25" thickBot="1" x14ac:dyDescent="0.25">
      <c r="B28" s="161" t="s">
        <v>73</v>
      </c>
      <c r="C28" s="163" t="s">
        <v>145</v>
      </c>
      <c r="D28" s="140" t="s">
        <v>46</v>
      </c>
      <c r="E28" s="141">
        <v>0.9</v>
      </c>
      <c r="F28" s="141">
        <v>0.9</v>
      </c>
      <c r="G28" s="142" t="s">
        <v>165</v>
      </c>
      <c r="I28" s="134" t="str">
        <f t="shared" si="0"/>
        <v xml:space="preserve">Qenos Pty Ltd 
ABN 62 054 196 771     
16-20 Beauchamp Road BOTANY NSW 2036 (formerly Gate 3, Denison Street MATRAVILLE NSW 2036)     
Production of polyethylene
</v>
      </c>
      <c r="J28" s="56">
        <v>0.9</v>
      </c>
      <c r="K28" s="56">
        <v>0.9</v>
      </c>
      <c r="L28" s="56">
        <v>0.05</v>
      </c>
      <c r="M28" s="56">
        <v>0.05</v>
      </c>
      <c r="O28" t="s">
        <v>139</v>
      </c>
      <c r="Z28" s="128" t="str">
        <f t="shared" si="1"/>
        <v>Production of polyethylene
16-20 Beauchamp Road BOTANY NSW 2036 (formerly Gate 3, Denison Street MATRAVILLE NSW 2036)</v>
      </c>
      <c r="AA28" s="128" t="str">
        <f t="shared" si="2"/>
        <v>Qenos Pty Ltd 
ABN 62 054 196 771</v>
      </c>
      <c r="AB28" s="130">
        <f t="shared" si="3"/>
        <v>0.9</v>
      </c>
      <c r="AC28" s="130">
        <f t="shared" si="4"/>
        <v>0.9</v>
      </c>
    </row>
    <row r="29" spans="2:29" ht="86.25" thickBot="1" x14ac:dyDescent="0.25">
      <c r="B29" s="138" t="s">
        <v>90</v>
      </c>
      <c r="C29" s="163" t="s">
        <v>145</v>
      </c>
      <c r="D29" s="140" t="s">
        <v>46</v>
      </c>
      <c r="E29" s="141">
        <v>0.9</v>
      </c>
      <c r="F29" s="141">
        <v>0.9</v>
      </c>
      <c r="G29" s="142" t="s">
        <v>165</v>
      </c>
      <c r="I29" s="134" t="str">
        <f t="shared" si="0"/>
        <v xml:space="preserve">Qenos Pty Ltd 
ABN 62 054 196 771     
16-20 Beauchamp Road BOTANY NSW 2036 (formerly Gate 3, Denison Street MATRAVILLE NSW 2036)     
Production of polymer grade propene (polymer grade propylene)
</v>
      </c>
      <c r="J29" s="56">
        <v>0.9</v>
      </c>
      <c r="K29" s="56">
        <v>0.9</v>
      </c>
      <c r="L29" s="56">
        <v>0.05</v>
      </c>
      <c r="M29" s="56">
        <v>0.05</v>
      </c>
      <c r="O29" t="s">
        <v>139</v>
      </c>
      <c r="Z29" s="128" t="str">
        <f t="shared" si="1"/>
        <v>Production of polymer grade propene (polymer grade propylene)
16-20 Beauchamp Road BOTANY NSW 2036 (formerly Gate 3, Denison Street MATRAVILLE NSW 2036)</v>
      </c>
      <c r="AA29" s="128" t="str">
        <f t="shared" si="2"/>
        <v>Qenos Pty Ltd 
ABN 62 054 196 771</v>
      </c>
      <c r="AB29" s="130">
        <f t="shared" si="3"/>
        <v>0.9</v>
      </c>
      <c r="AC29" s="130">
        <f t="shared" si="4"/>
        <v>0.9</v>
      </c>
    </row>
    <row r="30" spans="2:29" ht="72" thickBot="1" x14ac:dyDescent="0.25">
      <c r="B30" s="161" t="s">
        <v>75</v>
      </c>
      <c r="C30" s="140" t="s">
        <v>76</v>
      </c>
      <c r="D30" s="140" t="s">
        <v>46</v>
      </c>
      <c r="E30" s="141">
        <v>0.9</v>
      </c>
      <c r="F30" s="141">
        <v>0.9</v>
      </c>
      <c r="G30" s="142" t="s">
        <v>166</v>
      </c>
      <c r="I30" s="134" t="str">
        <f t="shared" si="0"/>
        <v xml:space="preserve">Solvay Interox Pty. Ltd. 
ABN 70 000 882 137     
20-22 McPherson Street BANKSMEADOW NSW 2019     
Production of hydrogen peroxide
</v>
      </c>
      <c r="J30" s="56">
        <v>0.9</v>
      </c>
      <c r="K30" s="56">
        <v>0.9</v>
      </c>
      <c r="L30" s="56">
        <v>0.05</v>
      </c>
      <c r="M30" s="56">
        <v>0.05</v>
      </c>
      <c r="Z30" s="128" t="str">
        <f t="shared" si="1"/>
        <v>Production of hydrogen peroxide
20-22 McPherson Street BANKSMEADOW NSW 2019</v>
      </c>
      <c r="AA30" s="128" t="str">
        <f t="shared" si="2"/>
        <v>Solvay Interox Pty. Ltd. 
ABN 70 000 882 137</v>
      </c>
      <c r="AB30" s="130">
        <f t="shared" si="3"/>
        <v>0.9</v>
      </c>
      <c r="AC30" s="130">
        <f t="shared" si="4"/>
        <v>0.9</v>
      </c>
    </row>
    <row r="31" spans="2:29" ht="72" thickBot="1" x14ac:dyDescent="0.25">
      <c r="B31" s="161" t="s">
        <v>88</v>
      </c>
      <c r="C31" s="140" t="s">
        <v>83</v>
      </c>
      <c r="D31" s="140" t="s">
        <v>46</v>
      </c>
      <c r="E31" s="141">
        <v>0.9</v>
      </c>
      <c r="F31" s="141">
        <v>0.9</v>
      </c>
      <c r="G31" s="142" t="s">
        <v>167</v>
      </c>
      <c r="I31" s="134" t="str">
        <f t="shared" si="0"/>
        <v xml:space="preserve">Tarac Technologies Pty Ltd 
ABN 28 007 513 813     
461 Beelbangera Road BEELBANGERA NSW 2680     
Production of high purity ethanol
</v>
      </c>
      <c r="J31" s="56">
        <v>0.9</v>
      </c>
      <c r="K31" s="56">
        <v>0.9</v>
      </c>
      <c r="L31" s="56">
        <v>0.05</v>
      </c>
      <c r="M31" s="56">
        <v>0.05</v>
      </c>
      <c r="Z31" s="128" t="str">
        <f t="shared" si="1"/>
        <v>Production of high purity ethanol
461 Beelbangera Road BEELBANGERA NSW 2680</v>
      </c>
      <c r="AA31" s="128" t="str">
        <f t="shared" si="2"/>
        <v>Tarac Technologies Pty Ltd 
ABN 28 007 513 813</v>
      </c>
      <c r="AB31" s="130">
        <f t="shared" si="3"/>
        <v>0.9</v>
      </c>
      <c r="AC31" s="130">
        <f t="shared" si="4"/>
        <v>0.9</v>
      </c>
    </row>
    <row r="32" spans="2:29" ht="72" thickBot="1" x14ac:dyDescent="0.25">
      <c r="B32" s="161" t="s">
        <v>47</v>
      </c>
      <c r="C32" s="140" t="s">
        <v>84</v>
      </c>
      <c r="D32" s="140" t="s">
        <v>46</v>
      </c>
      <c r="E32" s="141">
        <v>0.9</v>
      </c>
      <c r="F32" s="151">
        <v>0</v>
      </c>
      <c r="G32" s="142" t="s">
        <v>168</v>
      </c>
      <c r="I32" s="134" t="str">
        <f t="shared" si="0"/>
        <v xml:space="preserve">Teys Australia Southern Pty Ltd 
ABN 53 084 034 695     
Phoenix Street TAMWORTH NSW 2340     
Rendering of animal by-products
</v>
      </c>
      <c r="J32" s="56">
        <v>0.9</v>
      </c>
      <c r="K32" s="56">
        <v>0</v>
      </c>
      <c r="L32" s="56">
        <v>0.05</v>
      </c>
      <c r="M32" s="56">
        <v>0</v>
      </c>
      <c r="O32" t="s">
        <v>138</v>
      </c>
      <c r="Z32" s="128" t="str">
        <f t="shared" si="1"/>
        <v>Rendering of animal by-products
Phoenix Street TAMWORTH NSW 2340</v>
      </c>
      <c r="AA32" s="128" t="str">
        <f t="shared" si="2"/>
        <v>Teys Australia Southern Pty Ltd 
ABN 53 084 034 695</v>
      </c>
      <c r="AB32" s="130">
        <f t="shared" si="3"/>
        <v>0.9</v>
      </c>
      <c r="AC32" s="130">
        <f t="shared" si="4"/>
        <v>0</v>
      </c>
    </row>
    <row r="33" spans="2:29" ht="72" thickBot="1" x14ac:dyDescent="0.25">
      <c r="B33" s="161" t="s">
        <v>47</v>
      </c>
      <c r="C33" s="140" t="s">
        <v>77</v>
      </c>
      <c r="D33" s="140" t="s">
        <v>46</v>
      </c>
      <c r="E33" s="141">
        <v>0.9</v>
      </c>
      <c r="F33" s="141">
        <v>0.9</v>
      </c>
      <c r="G33" s="142" t="s">
        <v>168</v>
      </c>
      <c r="I33" s="134" t="str">
        <f t="shared" si="0"/>
        <v xml:space="preserve">Teys Australia Southern Pty Ltd 
ABN 53 084 034 695     
1 Dampier Street WAGGA WAGGA NSW 2650     
Rendering of animal by-products
</v>
      </c>
      <c r="J33" s="56">
        <v>0.9</v>
      </c>
      <c r="K33" s="56">
        <v>0.9</v>
      </c>
      <c r="L33" s="56">
        <v>0.05</v>
      </c>
      <c r="M33" s="56">
        <v>0.05</v>
      </c>
      <c r="Z33" s="128" t="str">
        <f t="shared" si="1"/>
        <v>Rendering of animal by-products
1 Dampier Street WAGGA WAGGA NSW 2650</v>
      </c>
      <c r="AA33" s="128" t="str">
        <f t="shared" si="2"/>
        <v>Teys Australia Southern Pty Ltd 
ABN 53 084 034 695</v>
      </c>
      <c r="AB33" s="130">
        <f t="shared" si="3"/>
        <v>0.9</v>
      </c>
      <c r="AC33" s="130">
        <f t="shared" si="4"/>
        <v>0.9</v>
      </c>
    </row>
    <row r="34" spans="2:29" ht="72" thickBot="1" x14ac:dyDescent="0.25">
      <c r="B34" s="161" t="s">
        <v>47</v>
      </c>
      <c r="C34" s="140" t="s">
        <v>85</v>
      </c>
      <c r="D34" s="140" t="s">
        <v>46</v>
      </c>
      <c r="E34" s="141">
        <v>0.9</v>
      </c>
      <c r="F34" s="141">
        <v>0.9</v>
      </c>
      <c r="G34" s="142" t="s">
        <v>169</v>
      </c>
      <c r="I34" s="134" t="str">
        <f t="shared" si="0"/>
        <v xml:space="preserve">Thomas Foods International Tamworth Pty Ltd 
ABN 82 089 140 634     
51-89 Phoenix Street WESTDALE NSW 2340     
Rendering of animal by-products
</v>
      </c>
      <c r="J34" s="56">
        <v>0.9</v>
      </c>
      <c r="K34" s="56">
        <v>0.9</v>
      </c>
      <c r="L34" s="56">
        <v>0.05</v>
      </c>
      <c r="M34" s="56">
        <v>0.05</v>
      </c>
      <c r="Z34" s="128" t="str">
        <f t="shared" si="1"/>
        <v>Rendering of animal by-products
51-89 Phoenix Street WESTDALE NSW 2340</v>
      </c>
      <c r="AA34" s="128" t="str">
        <f t="shared" si="2"/>
        <v>Thomas Foods International Tamworth Pty Ltd 
ABN 82 089 140 634</v>
      </c>
      <c r="AB34" s="130">
        <f t="shared" si="3"/>
        <v>0.9</v>
      </c>
      <c r="AC34" s="130">
        <f t="shared" si="4"/>
        <v>0.9</v>
      </c>
    </row>
    <row r="35" spans="2:29" ht="72" thickBot="1" x14ac:dyDescent="0.25">
      <c r="B35" s="164" t="s">
        <v>78</v>
      </c>
      <c r="C35" s="165" t="s">
        <v>86</v>
      </c>
      <c r="D35" s="165" t="s">
        <v>46</v>
      </c>
      <c r="E35" s="141">
        <v>0.9</v>
      </c>
      <c r="F35" s="141">
        <v>0.9</v>
      </c>
      <c r="G35" s="166" t="s">
        <v>170</v>
      </c>
      <c r="I35" s="134" t="str">
        <f t="shared" si="0"/>
        <v xml:space="preserve">Tomago Aluminium Company Pty Ltd 
ABN 68 001 862 228     
638 Tomago Road TOMAGO NSW 2322     
Aluminium smelting
</v>
      </c>
      <c r="J35" s="56">
        <v>0.9</v>
      </c>
      <c r="K35" s="56">
        <v>0.9</v>
      </c>
      <c r="L35" s="56">
        <v>0.05</v>
      </c>
      <c r="M35" s="56">
        <v>0.05</v>
      </c>
      <c r="Z35" s="128" t="str">
        <f t="shared" si="1"/>
        <v>Aluminium smelting
638 Tomago Road TOMAGO NSW 2322</v>
      </c>
      <c r="AA35" s="128" t="str">
        <f t="shared" si="2"/>
        <v>Tomago Aluminium Company Pty Ltd 
ABN 68 001 862 228</v>
      </c>
      <c r="AB35" s="130">
        <f t="shared" si="3"/>
        <v>0.9</v>
      </c>
      <c r="AC35" s="130">
        <f t="shared" si="4"/>
        <v>0.9</v>
      </c>
    </row>
    <row r="36" spans="2:29" ht="57.75" thickBot="1" x14ac:dyDescent="0.25">
      <c r="B36" s="164" t="s">
        <v>79</v>
      </c>
      <c r="C36" s="165" t="s">
        <v>80</v>
      </c>
      <c r="D36" s="165" t="s">
        <v>46</v>
      </c>
      <c r="E36" s="141">
        <v>0.9</v>
      </c>
      <c r="F36" s="141">
        <v>0.9</v>
      </c>
      <c r="G36" s="166" t="s">
        <v>171</v>
      </c>
      <c r="I36" s="134" t="str">
        <f t="shared" si="0"/>
        <v xml:space="preserve">Visy Glass Operations (Australia) Pty Ltd ABN 94 004 230 326     
170 Andrews Road PENRITH NSW 2750     
Production of glass containers
</v>
      </c>
      <c r="J36" s="56">
        <v>0.9</v>
      </c>
      <c r="K36" s="56">
        <v>0.9</v>
      </c>
      <c r="L36" s="56">
        <v>0.05</v>
      </c>
      <c r="M36" s="56">
        <v>0.05</v>
      </c>
      <c r="Z36" s="128" t="str">
        <f t="shared" si="1"/>
        <v>Production of glass containers
170 Andrews Road PENRITH NSW 2750</v>
      </c>
      <c r="AA36" s="128" t="str">
        <f t="shared" si="2"/>
        <v>Visy Glass Operations (Australia) Pty Ltd ABN 94 004 230 326</v>
      </c>
      <c r="AB36" s="130">
        <f t="shared" si="3"/>
        <v>0.9</v>
      </c>
      <c r="AC36" s="130">
        <f t="shared" si="4"/>
        <v>0.9</v>
      </c>
    </row>
    <row r="37" spans="2:29" ht="72" thickBot="1" x14ac:dyDescent="0.25">
      <c r="B37" s="164" t="s">
        <v>67</v>
      </c>
      <c r="C37" s="165" t="s">
        <v>81</v>
      </c>
      <c r="D37" s="165" t="s">
        <v>46</v>
      </c>
      <c r="E37" s="141">
        <v>0.9</v>
      </c>
      <c r="F37" s="141">
        <v>0.9</v>
      </c>
      <c r="G37" s="166" t="s">
        <v>172</v>
      </c>
      <c r="I37" s="134" t="str">
        <f t="shared" si="0"/>
        <v xml:space="preserve">Visy Industries Australia Pty Ltd 
ABN 74 004 337 615     
158 McCredie Road SMITHFIELD NSW 2164     
Packaging and industrial paper manufacturing
</v>
      </c>
      <c r="J37" s="56">
        <v>0.9</v>
      </c>
      <c r="K37" s="56">
        <v>0.9</v>
      </c>
      <c r="L37" s="56">
        <v>0.05</v>
      </c>
      <c r="M37" s="56">
        <v>0.05</v>
      </c>
      <c r="Z37" s="128" t="str">
        <f t="shared" si="1"/>
        <v>Packaging and industrial paper manufacturing
158 McCredie Road SMITHFIELD NSW 2164</v>
      </c>
      <c r="AA37" s="128" t="str">
        <f t="shared" si="2"/>
        <v>Visy Industries Australia Pty Ltd 
ABN 74 004 337 615</v>
      </c>
      <c r="AB37" s="130">
        <f t="shared" si="3"/>
        <v>0.9</v>
      </c>
      <c r="AC37" s="130">
        <f t="shared" si="4"/>
        <v>0.9</v>
      </c>
    </row>
    <row r="38" spans="2:29" ht="72" thickBot="1" x14ac:dyDescent="0.25">
      <c r="B38" s="164" t="s">
        <v>67</v>
      </c>
      <c r="C38" s="165" t="s">
        <v>87</v>
      </c>
      <c r="D38" s="165" t="s">
        <v>46</v>
      </c>
      <c r="E38" s="141">
        <v>0.9</v>
      </c>
      <c r="F38" s="141">
        <v>0.9</v>
      </c>
      <c r="G38" s="166" t="s">
        <v>172</v>
      </c>
      <c r="I38" s="134" t="str">
        <f t="shared" si="0"/>
        <v xml:space="preserve">Visy Industries Australia Pty Ltd 
ABN 74 004 337 615     
436 Gadara Road TUMUT NSW 2720     
Packaging and industrial paper manufacturing
</v>
      </c>
      <c r="J38" s="56">
        <v>0.9</v>
      </c>
      <c r="K38" s="56">
        <v>0.9</v>
      </c>
      <c r="L38" s="56">
        <v>0.05</v>
      </c>
      <c r="M38" s="56">
        <v>0.05</v>
      </c>
      <c r="Z38" s="128" t="str">
        <f t="shared" si="1"/>
        <v>Packaging and industrial paper manufacturing
436 Gadara Road TUMUT NSW 2720</v>
      </c>
      <c r="AA38" s="128" t="str">
        <f t="shared" si="2"/>
        <v>Visy Industries Australia Pty Ltd 
ABN 74 004 337 615</v>
      </c>
      <c r="AB38" s="130">
        <f t="shared" si="3"/>
        <v>0.9</v>
      </c>
      <c r="AC38" s="130">
        <f t="shared" si="4"/>
        <v>0.9</v>
      </c>
    </row>
  </sheetData>
  <sheetProtection algorithmName="SHA-512" hashValue="Rz+GOBz6TiUAnLtY+F5b/f3A+MLpxvQ4MhrovjkmzzW7JTGwPePnG6iriYEkLyX9aRezCxnneydl1xv+ZDZnhg==" saltValue="FaOeLKs/yU5fRfY8zyWXJA==" spinCount="100000" sheet="1" objects="1" scenarios="1"/>
  <phoneticPr fontId="3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E92686B-109C-4C2E-9EB9-58A7DA8EFFF0}">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F7324545-89A4-45ED-9194-47AEDC4BF9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Instructions</vt:lpstr>
      <vt:lpstr>Inputs - General information</vt:lpstr>
      <vt:lpstr>Inputs - Market purchases</vt:lpstr>
      <vt:lpstr>Inputs - Non-market purchases</vt:lpstr>
      <vt:lpstr>Inputs - Supply of generation</vt:lpstr>
      <vt:lpstr>Inputs - Exempt loads</vt:lpstr>
      <vt:lpstr>Declaration</vt:lpstr>
      <vt:lpstr>Reference</vt:lpstr>
      <vt:lpstr>Declaration!_Hlk88558240</vt:lpstr>
      <vt:lpstr>ESSCompPeriod</vt:lpstr>
      <vt:lpstr>NotApplicable</vt:lpstr>
      <vt:lpstr>PDRSCompPeriod</vt:lpstr>
      <vt:lpstr>Declaration!Print_Area</vt:lpstr>
      <vt:lpstr>'Inputs - Exempt loads'!Print_Area</vt:lpstr>
      <vt:lpstr>'Inputs - General information'!Print_Area</vt:lpstr>
      <vt:lpstr>'Inputs - Market purchases'!Print_Area</vt:lpstr>
      <vt:lpstr>'Inputs - Non-market purchases'!Print_Area</vt:lpstr>
      <vt:lpstr>'Inputs - Supply of generation'!Print_Area</vt:lpstr>
      <vt:lpstr>Instructions!Print_Area</vt:lpstr>
      <vt:lpstr>'Inputs - Exempt loads'!Print_Titles</vt:lpstr>
    </vt:vector>
  </TitlesOfParts>
  <Company>IPART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Talamantes</dc:creator>
  <cp:lastModifiedBy>Denise Reid</cp:lastModifiedBy>
  <cp:lastPrinted>2024-05-20T01:52:25Z</cp:lastPrinted>
  <dcterms:created xsi:type="dcterms:W3CDTF">2014-05-19T07:21:06Z</dcterms:created>
  <dcterms:modified xsi:type="dcterms:W3CDTF">2024-06-13T00:27:40Z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